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5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drawings/drawing8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9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drawings/drawing10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drawings/drawing11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drawings/drawing13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drawings/drawing14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1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1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drawings/drawing17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19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CCC" lockStructure="1"/>
  <bookViews>
    <workbookView xWindow="32760" yWindow="32760" windowWidth="19440" windowHeight="9030" tabRatio="731"/>
  </bookViews>
  <sheets>
    <sheet name="Meni" sheetId="4" r:id="rId1"/>
    <sheet name="Obrazac1" sheetId="102" r:id="rId2"/>
    <sheet name="Obrazac2" sheetId="103" r:id="rId3"/>
    <sheet name="Obrazac3" sheetId="104" r:id="rId4"/>
    <sheet name="Obrazac4" sheetId="105" r:id="rId5"/>
    <sheet name="Obrazac5" sheetId="76" r:id="rId6"/>
    <sheet name="Obrazac6" sheetId="106" r:id="rId7"/>
    <sheet name="Obrazac7" sheetId="107" r:id="rId8"/>
    <sheet name="Obrazac8" sheetId="109" r:id="rId9"/>
    <sheet name="K9OOSO" sheetId="91" r:id="rId10"/>
    <sheet name="OZPR" sheetId="100" r:id="rId11"/>
    <sheet name="Transferi" sheetId="99" r:id="rId12"/>
    <sheet name="BO" sheetId="97" r:id="rId13"/>
    <sheet name="Krv1" sheetId="113" r:id="rId14"/>
    <sheet name="Krv2a" sheetId="114" r:id="rId15"/>
    <sheet name="Krv2b" sheetId="115" r:id="rId16"/>
    <sheet name="DP" sheetId="116" r:id="rId17"/>
    <sheet name="VP" sheetId="118" r:id="rId18"/>
    <sheet name="KontrolaF" sheetId="101" r:id="rId19"/>
    <sheet name="Kontrola" sheetId="108" r:id="rId20"/>
  </sheets>
  <externalReferences>
    <externalReference r:id="rId21"/>
    <externalReference r:id="rId22"/>
  </externalReferences>
  <definedNames>
    <definedName name="biop" localSheetId="16">Meni!$C$11</definedName>
    <definedName name="biop" localSheetId="13">Meni!$C$11</definedName>
    <definedName name="biop" localSheetId="14">Meni!$C$11</definedName>
    <definedName name="biop" localSheetId="15">Meni!$C$11</definedName>
    <definedName name="biop">Meni!$C$11</definedName>
    <definedName name="bip" localSheetId="16">Meni!$C$13</definedName>
    <definedName name="bip" localSheetId="13">Meni!$C$13</definedName>
    <definedName name="bip" localSheetId="14">Meni!$C$13</definedName>
    <definedName name="bip" localSheetId="15">Meni!$C$13</definedName>
    <definedName name="bip">Meni!$C$13</definedName>
    <definedName name="BrojPodr" localSheetId="16">Meni!$C$14</definedName>
    <definedName name="BrojPodr" localSheetId="13">Meni!$C$14</definedName>
    <definedName name="BrojPodr" localSheetId="14">Meni!$C$14</definedName>
    <definedName name="BrojPodr" localSheetId="15">Meni!$C$14</definedName>
    <definedName name="BrojPodr">Meni!$C$14</definedName>
    <definedName name="BrojPodracuna" localSheetId="12">Meni!$C$14</definedName>
    <definedName name="BrojPodracuna" localSheetId="16">Meni!$C$14</definedName>
    <definedName name="BrojPodracuna" localSheetId="19">Meni!$C$14</definedName>
    <definedName name="BrojPodracuna" localSheetId="13">Meni!$C$14</definedName>
    <definedName name="BrojPodracuna" localSheetId="14">Meni!$C$14</definedName>
    <definedName name="BrojPodracuna" localSheetId="15">Meni!$C$14</definedName>
    <definedName name="BrojPodracuna" localSheetId="1">Meni!$C$14</definedName>
    <definedName name="BrojPodracuna" localSheetId="2">Meni!$C$14</definedName>
    <definedName name="BrojPodracuna" localSheetId="3">Meni!$C$14</definedName>
    <definedName name="BrojPodracuna" localSheetId="4">Meni!$C$14</definedName>
    <definedName name="BrojPodracuna" localSheetId="6">Meni!$C$14</definedName>
    <definedName name="BrojPodracuna" localSheetId="7">Meni!$C$14</definedName>
    <definedName name="BrojPodracuna" localSheetId="10">Meni!$C$14</definedName>
    <definedName name="BrojPodracuna" localSheetId="11">Meni!$C$14</definedName>
    <definedName name="BrojPodracuna" localSheetId="17">Meni!$C$14</definedName>
    <definedName name="BrojPodracuna">Meni!$C$14</definedName>
    <definedName name="Datum">Meni!$C$7</definedName>
    <definedName name="Fili" localSheetId="16">Meni!$A$29</definedName>
    <definedName name="Fili" localSheetId="13">Meni!$A$29</definedName>
    <definedName name="Fili" localSheetId="14">Meni!$A$29</definedName>
    <definedName name="Fili" localSheetId="15">Meni!$A$29</definedName>
    <definedName name="Fili">Meni!$A$29</definedName>
    <definedName name="Filijala" localSheetId="12">Meni!$A$29</definedName>
    <definedName name="Filijala" localSheetId="16">Meni!$A$29</definedName>
    <definedName name="Filijala" localSheetId="9">Meni!$A$29</definedName>
    <definedName name="Filijala" localSheetId="19">Meni!$A$29</definedName>
    <definedName name="Filijala" localSheetId="13">Meni!$A$29</definedName>
    <definedName name="Filijala" localSheetId="14">Meni!$A$29</definedName>
    <definedName name="Filijala" localSheetId="15">Meni!$A$29</definedName>
    <definedName name="Filijala" localSheetId="1">[1]Meni!$A$29</definedName>
    <definedName name="Filijala" localSheetId="2">[1]Meni!$A$29</definedName>
    <definedName name="Filijala" localSheetId="3">[1]Meni!$A$29</definedName>
    <definedName name="Filijala" localSheetId="4">[1]Meni!$A$29</definedName>
    <definedName name="Filijala" localSheetId="6">[1]Meni!$A$29</definedName>
    <definedName name="Filijala" localSheetId="7">[1]Meni!$A$29</definedName>
    <definedName name="Filijala" localSheetId="8">Meni!$A$29</definedName>
    <definedName name="Filijala" localSheetId="10">Meni!$A$29</definedName>
    <definedName name="Filijala" localSheetId="11">Meni!$A$29</definedName>
    <definedName name="Filijala" localSheetId="17">Meni!$A$29</definedName>
    <definedName name="Filijala">Meni!$A$29</definedName>
    <definedName name="MatBroj" localSheetId="16">Meni!$C$12</definedName>
    <definedName name="MatBroj" localSheetId="13">Meni!$C$12</definedName>
    <definedName name="MatBroj" localSheetId="14">Meni!$C$12</definedName>
    <definedName name="MatBroj" localSheetId="15">Meni!$C$12</definedName>
    <definedName name="MatBroj">Meni!$C$12</definedName>
    <definedName name="MaticniBroj" localSheetId="12">Meni!$C$12</definedName>
    <definedName name="MaticniBroj" localSheetId="16">Meni!$C$12</definedName>
    <definedName name="MaticniBroj" localSheetId="19">[1]Meni!$C$12</definedName>
    <definedName name="MaticniBroj" localSheetId="13">Meni!$C$12</definedName>
    <definedName name="MaticniBroj" localSheetId="14">Meni!$C$12</definedName>
    <definedName name="MaticniBroj" localSheetId="15">Meni!$C$12</definedName>
    <definedName name="MaticniBroj" localSheetId="1">[1]Meni!$C$12</definedName>
    <definedName name="MaticniBroj" localSheetId="2">[1]Meni!$C$12</definedName>
    <definedName name="MaticniBroj" localSheetId="3">[1]Meni!$C$12</definedName>
    <definedName name="MaticniBroj" localSheetId="4">[1]Meni!$C$12</definedName>
    <definedName name="MaticniBroj" localSheetId="6">[1]Meni!$C$12</definedName>
    <definedName name="MaticniBroj" localSheetId="7">[1]Meni!$C$12</definedName>
    <definedName name="MaticniBroj" localSheetId="10">Meni!$C$12</definedName>
    <definedName name="MaticniBroj" localSheetId="11">Meni!$C$12</definedName>
    <definedName name="MaticniBroj" localSheetId="17">Meni!$C$12</definedName>
    <definedName name="MaticniBroj">Meni!$C$12</definedName>
    <definedName name="NazivKorisnika" localSheetId="12">Meni!$C$10</definedName>
    <definedName name="NazivKorisnika" localSheetId="16">Meni!$C$10</definedName>
    <definedName name="NazivKorisnika" localSheetId="19">[1]Meni!$C$10</definedName>
    <definedName name="NazivKorisnika" localSheetId="13">Meni!$C$10</definedName>
    <definedName name="NazivKorisnika" localSheetId="14">Meni!$C$10</definedName>
    <definedName name="NazivKorisnika" localSheetId="15">Meni!$C$10</definedName>
    <definedName name="NazivKorisnika" localSheetId="1">[1]Meni!$C$10</definedName>
    <definedName name="NazivKorisnika" localSheetId="2">[1]Meni!$C$10</definedName>
    <definedName name="NazivKorisnika" localSheetId="3">[1]Meni!$C$10</definedName>
    <definedName name="NazivKorisnika" localSheetId="4">[1]Meni!$C$10</definedName>
    <definedName name="NazivKorisnika" localSheetId="6">[1]Meni!$C$10</definedName>
    <definedName name="NazivKorisnika" localSheetId="7">[1]Meni!$C$10</definedName>
    <definedName name="NazivKorisnika" localSheetId="10">Meni!$C$10</definedName>
    <definedName name="NazivKorisnika" localSheetId="11">Meni!$C$10</definedName>
    <definedName name="NazivKorisnika" localSheetId="17">Meni!$C$10</definedName>
    <definedName name="NazivKorisnika">Meni!$C$10</definedName>
    <definedName name="NazKorisnika" localSheetId="16">Meni!$C$10</definedName>
    <definedName name="NazKorisnika" localSheetId="13">Meni!$C$10</definedName>
    <definedName name="NazKorisnika" localSheetId="14">Meni!$C$10</definedName>
    <definedName name="NazKorisnika" localSheetId="15">Meni!$C$10</definedName>
    <definedName name="NazKorisnika">Meni!$C$10</definedName>
    <definedName name="Odstupanje_1" localSheetId="18">KontrolaF!$G$22</definedName>
    <definedName name="Odstupanje2" localSheetId="18">KontrolaF!#REF!</definedName>
    <definedName name="PIB" localSheetId="12">Meni!$C$13</definedName>
    <definedName name="PIB" localSheetId="19">[1]Meni!$C$13</definedName>
    <definedName name="PIB" localSheetId="13">Meni!$C$13</definedName>
    <definedName name="PIB" localSheetId="14">Meni!$C$13</definedName>
    <definedName name="PIB" localSheetId="15">Meni!$C$13</definedName>
    <definedName name="PIB" localSheetId="1">[1]Meni!$C$13</definedName>
    <definedName name="PIB" localSheetId="2">[1]Meni!$C$13</definedName>
    <definedName name="PIB" localSheetId="3">[1]Meni!$C$13</definedName>
    <definedName name="PIB" localSheetId="4">[1]Meni!$C$13</definedName>
    <definedName name="PIB" localSheetId="6">[1]Meni!$C$13</definedName>
    <definedName name="PIB" localSheetId="7">[1]Meni!$C$13</definedName>
    <definedName name="PIB" localSheetId="10">Meni!$C$13</definedName>
    <definedName name="PIB" localSheetId="11">Meni!$C$13</definedName>
    <definedName name="PIB" localSheetId="17">Meni!$C$13</definedName>
    <definedName name="PIB">Meni!$C$13</definedName>
    <definedName name="_xlnm.Print_Area" localSheetId="16">DP!$A$1:$F$46</definedName>
    <definedName name="_xlnm.Print_Area" localSheetId="9">K9OOSO!$A$1:$E$26</definedName>
    <definedName name="_xlnm.Print_Area" localSheetId="13">'Krv1'!$A$1:$I$29</definedName>
    <definedName name="_xlnm.Print_Area" localSheetId="14">Krv2a!$A$1:$D$370</definedName>
    <definedName name="_xlnm.Print_Area" localSheetId="15">Krv2b!$A$1:$D$287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8">Obrazac8!$A$1:$E$48</definedName>
    <definedName name="_xlnm.Print_Area" localSheetId="10">OZPR!$A$1:$J$313</definedName>
    <definedName name="_xlnm.Print_Area" localSheetId="17">VP!$A$1:$J$302</definedName>
    <definedName name="_xlnm.Print_Titles" localSheetId="14">Krv2a!$11:$11</definedName>
    <definedName name="_xlnm.Print_Titles" localSheetId="15">Krv2b!$13:$16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_xlnm.Print_Titles" localSheetId="10">OZPR!$37:$40</definedName>
    <definedName name="_xlnm.Print_Titles" localSheetId="17">VP!$27:$30</definedName>
    <definedName name="Razlika">KontrolaF!$I$12</definedName>
    <definedName name="Sediste" localSheetId="12">Meni!$C$11</definedName>
    <definedName name="Sediste" localSheetId="19">[1]Meni!$C$11</definedName>
    <definedName name="Sediste" localSheetId="13">Meni!$C$11</definedName>
    <definedName name="Sediste" localSheetId="14">Meni!$C$11</definedName>
    <definedName name="Sediste" localSheetId="15">Meni!$C$11</definedName>
    <definedName name="Sediste" localSheetId="1">[1]Meni!$C$11</definedName>
    <definedName name="Sediste" localSheetId="2">[1]Meni!$C$11</definedName>
    <definedName name="Sediste" localSheetId="3">[1]Meni!$C$11</definedName>
    <definedName name="Sediste" localSheetId="4">[1]Meni!$C$11</definedName>
    <definedName name="Sediste" localSheetId="6">[1]Meni!$C$11</definedName>
    <definedName name="Sediste" localSheetId="7">[1]Meni!$C$11</definedName>
    <definedName name="Sediste" localSheetId="10">Meni!$C$11</definedName>
    <definedName name="Sediste" localSheetId="11">Meni!$C$11</definedName>
    <definedName name="Sediste" localSheetId="17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16">Meni!$D$29</definedName>
    <definedName name="ZDU" localSheetId="13">Meni!$D$29</definedName>
    <definedName name="ZDU" localSheetId="14">Meni!$D$29</definedName>
    <definedName name="ZDU" localSheetId="15">Meni!$D$29</definedName>
    <definedName name="ZDU">Meni!$D$29</definedName>
    <definedName name="ZU" localSheetId="12">Meni!$D$29</definedName>
    <definedName name="ZU" localSheetId="16">Meni!$D$29</definedName>
    <definedName name="ZU" localSheetId="9">Meni!$D$29</definedName>
    <definedName name="ZU" localSheetId="19">[1]Meni!$D$29</definedName>
    <definedName name="ZU" localSheetId="13">Meni!$D$29</definedName>
    <definedName name="ZU" localSheetId="14">Meni!$D$29</definedName>
    <definedName name="ZU" localSheetId="15">Meni!$D$29</definedName>
    <definedName name="ZU" localSheetId="1">[1]Meni!$D$29</definedName>
    <definedName name="ZU" localSheetId="2">[1]Meni!$D$29</definedName>
    <definedName name="ZU" localSheetId="3">[1]Meni!$D$29</definedName>
    <definedName name="ZU" localSheetId="4">[1]Meni!$D$29</definedName>
    <definedName name="ZU" localSheetId="6">[1]Meni!$D$29</definedName>
    <definedName name="ZU" localSheetId="7">[1]Meni!$D$29</definedName>
    <definedName name="ZU" localSheetId="8">[2]Meni!$D$29</definedName>
    <definedName name="ZU" localSheetId="10">Meni!$D$29</definedName>
    <definedName name="ZU" localSheetId="11">Meni!$D$29</definedName>
    <definedName name="ZU" localSheetId="17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J24" i="100" l="1"/>
  <c r="J25" i="100"/>
  <c r="J26" i="100"/>
  <c r="J27" i="100"/>
  <c r="J28" i="100"/>
  <c r="J31" i="100"/>
  <c r="H30" i="100"/>
  <c r="H29" i="100"/>
  <c r="H27" i="100"/>
  <c r="H24" i="100"/>
  <c r="H23" i="100"/>
  <c r="H22" i="100"/>
  <c r="H32" i="100"/>
  <c r="H25" i="100"/>
  <c r="I30" i="100"/>
  <c r="I29" i="100"/>
  <c r="I27" i="100"/>
  <c r="I24" i="100"/>
  <c r="I25" i="100"/>
  <c r="I23" i="100"/>
  <c r="I22" i="100"/>
  <c r="I32" i="100"/>
  <c r="D15" i="116"/>
  <c r="D46" i="116"/>
  <c r="D12" i="116"/>
  <c r="F15" i="116"/>
  <c r="E15" i="116"/>
  <c r="F12" i="116"/>
  <c r="E12" i="116"/>
  <c r="D22" i="118"/>
  <c r="D293" i="118"/>
  <c r="J292" i="118"/>
  <c r="I292" i="118"/>
  <c r="H292" i="118"/>
  <c r="G292" i="118"/>
  <c r="F292" i="118"/>
  <c r="E292" i="118"/>
  <c r="D291" i="118"/>
  <c r="D290" i="118"/>
  <c r="D289" i="118"/>
  <c r="D288" i="118"/>
  <c r="D287" i="118"/>
  <c r="D286" i="118"/>
  <c r="D285" i="118"/>
  <c r="D284" i="118"/>
  <c r="J283" i="118"/>
  <c r="I283" i="118"/>
  <c r="H283" i="118"/>
  <c r="G283" i="118"/>
  <c r="F283" i="118"/>
  <c r="E283" i="118"/>
  <c r="E272" i="118"/>
  <c r="D282" i="118"/>
  <c r="D281" i="118"/>
  <c r="D280" i="118"/>
  <c r="D279" i="118"/>
  <c r="D278" i="118"/>
  <c r="D277" i="118"/>
  <c r="D276" i="118"/>
  <c r="D275" i="118"/>
  <c r="D274" i="118"/>
  <c r="J273" i="118"/>
  <c r="J272" i="118"/>
  <c r="I273" i="118"/>
  <c r="I272" i="118"/>
  <c r="H273" i="118"/>
  <c r="G273" i="118"/>
  <c r="F273" i="118"/>
  <c r="F272" i="118"/>
  <c r="D272" i="118"/>
  <c r="E273" i="118"/>
  <c r="D271" i="118"/>
  <c r="J270" i="118"/>
  <c r="I270" i="118"/>
  <c r="I247" i="118"/>
  <c r="I246" i="118"/>
  <c r="H270" i="118"/>
  <c r="G270" i="118"/>
  <c r="F270" i="118"/>
  <c r="E270" i="118"/>
  <c r="D269" i="118"/>
  <c r="J268" i="118"/>
  <c r="I268" i="118"/>
  <c r="H268" i="118"/>
  <c r="G268" i="118"/>
  <c r="F268" i="118"/>
  <c r="E268" i="118"/>
  <c r="D267" i="118"/>
  <c r="J266" i="118"/>
  <c r="I266" i="118"/>
  <c r="H266" i="118"/>
  <c r="G266" i="118"/>
  <c r="D266" i="118"/>
  <c r="F266" i="118"/>
  <c r="E266" i="118"/>
  <c r="D265" i="118"/>
  <c r="D264" i="118"/>
  <c r="D263" i="118"/>
  <c r="D262" i="118"/>
  <c r="D261" i="118"/>
  <c r="D260" i="118"/>
  <c r="D259" i="118"/>
  <c r="J258" i="118"/>
  <c r="J247" i="118"/>
  <c r="J246" i="118"/>
  <c r="I258" i="118"/>
  <c r="H258" i="118"/>
  <c r="G258" i="118"/>
  <c r="F258" i="118"/>
  <c r="E258" i="118"/>
  <c r="D257" i="118"/>
  <c r="D256" i="118"/>
  <c r="D255" i="118"/>
  <c r="D254" i="118"/>
  <c r="D253" i="118"/>
  <c r="D252" i="118"/>
  <c r="D251" i="118"/>
  <c r="D250" i="118"/>
  <c r="D249" i="118"/>
  <c r="J248" i="118"/>
  <c r="I248" i="118"/>
  <c r="H248" i="118"/>
  <c r="G248" i="118"/>
  <c r="F248" i="118"/>
  <c r="E248" i="118"/>
  <c r="D245" i="118"/>
  <c r="J244" i="118"/>
  <c r="J243" i="118"/>
  <c r="I244" i="118"/>
  <c r="I243" i="118"/>
  <c r="H244" i="118"/>
  <c r="H243" i="118"/>
  <c r="G244" i="118"/>
  <c r="G243" i="118"/>
  <c r="F244" i="118"/>
  <c r="F243" i="118"/>
  <c r="E244" i="118"/>
  <c r="D244" i="118"/>
  <c r="D242" i="118"/>
  <c r="D241" i="118"/>
  <c r="J240" i="118"/>
  <c r="J235" i="118"/>
  <c r="I240" i="118"/>
  <c r="H240" i="118"/>
  <c r="G240" i="118"/>
  <c r="F240" i="118"/>
  <c r="E240" i="118"/>
  <c r="D239" i="118"/>
  <c r="J238" i="118"/>
  <c r="I238" i="118"/>
  <c r="H238" i="118"/>
  <c r="G238" i="118"/>
  <c r="F238" i="118"/>
  <c r="E238" i="118"/>
  <c r="D237" i="118"/>
  <c r="J236" i="118"/>
  <c r="I236" i="118"/>
  <c r="I235" i="118"/>
  <c r="H236" i="118"/>
  <c r="H235" i="118"/>
  <c r="G236" i="118"/>
  <c r="F236" i="118"/>
  <c r="E236" i="118"/>
  <c r="D234" i="118"/>
  <c r="J233" i="118"/>
  <c r="J232" i="118"/>
  <c r="I233" i="118"/>
  <c r="I232" i="118"/>
  <c r="H233" i="118"/>
  <c r="H232" i="118"/>
  <c r="G233" i="118"/>
  <c r="G232" i="118"/>
  <c r="F233" i="118"/>
  <c r="F232" i="118"/>
  <c r="E233" i="118"/>
  <c r="E232" i="118"/>
  <c r="D232" i="118"/>
  <c r="D231" i="118"/>
  <c r="J230" i="118"/>
  <c r="I230" i="118"/>
  <c r="H230" i="118"/>
  <c r="G230" i="118"/>
  <c r="F230" i="118"/>
  <c r="E230" i="118"/>
  <c r="D229" i="118"/>
  <c r="D228" i="118"/>
  <c r="D227" i="118"/>
  <c r="J226" i="118"/>
  <c r="I226" i="118"/>
  <c r="H226" i="118"/>
  <c r="G226" i="118"/>
  <c r="F226" i="118"/>
  <c r="E226" i="118"/>
  <c r="D225" i="118"/>
  <c r="J224" i="118"/>
  <c r="I224" i="118"/>
  <c r="I223" i="118"/>
  <c r="H224" i="118"/>
  <c r="H223" i="118"/>
  <c r="G224" i="118"/>
  <c r="F224" i="118"/>
  <c r="E224" i="118"/>
  <c r="D222" i="118"/>
  <c r="J221" i="118"/>
  <c r="I221" i="118"/>
  <c r="H221" i="118"/>
  <c r="G221" i="118"/>
  <c r="F221" i="118"/>
  <c r="E221" i="118"/>
  <c r="D220" i="118"/>
  <c r="J219" i="118"/>
  <c r="I219" i="118"/>
  <c r="H219" i="118"/>
  <c r="G219" i="118"/>
  <c r="F219" i="118"/>
  <c r="F201" i="118"/>
  <c r="E219" i="118"/>
  <c r="D219" i="118"/>
  <c r="D218" i="118"/>
  <c r="J217" i="118"/>
  <c r="I217" i="118"/>
  <c r="H217" i="118"/>
  <c r="G217" i="118"/>
  <c r="D217" i="118"/>
  <c r="F217" i="118"/>
  <c r="E217" i="118"/>
  <c r="D216" i="118"/>
  <c r="D215" i="118"/>
  <c r="D214" i="118"/>
  <c r="D213" i="118"/>
  <c r="D212" i="118"/>
  <c r="D211" i="118"/>
  <c r="D210" i="118"/>
  <c r="D209" i="118"/>
  <c r="D208" i="118"/>
  <c r="J207" i="118"/>
  <c r="I207" i="118"/>
  <c r="H207" i="118"/>
  <c r="D207" i="118"/>
  <c r="G207" i="118"/>
  <c r="F207" i="118"/>
  <c r="E207" i="118"/>
  <c r="D206" i="118"/>
  <c r="D205" i="118"/>
  <c r="D204" i="118"/>
  <c r="D203" i="118"/>
  <c r="J202" i="118"/>
  <c r="J201" i="118"/>
  <c r="I202" i="118"/>
  <c r="I201" i="118"/>
  <c r="H202" i="118"/>
  <c r="G202" i="118"/>
  <c r="F202" i="118"/>
  <c r="E202" i="118"/>
  <c r="D199" i="118"/>
  <c r="J198" i="118"/>
  <c r="I198" i="118"/>
  <c r="H198" i="118"/>
  <c r="G198" i="118"/>
  <c r="F198" i="118"/>
  <c r="E198" i="118"/>
  <c r="D198" i="118"/>
  <c r="D197" i="118"/>
  <c r="J196" i="118"/>
  <c r="I196" i="118"/>
  <c r="H196" i="118"/>
  <c r="G196" i="118"/>
  <c r="F196" i="118"/>
  <c r="E196" i="118"/>
  <c r="D195" i="118"/>
  <c r="D194" i="118"/>
  <c r="J193" i="118"/>
  <c r="I193" i="118"/>
  <c r="H193" i="118"/>
  <c r="G193" i="118"/>
  <c r="F193" i="118"/>
  <c r="D193" i="118"/>
  <c r="E193" i="118"/>
  <c r="D192" i="118"/>
  <c r="J191" i="118"/>
  <c r="I191" i="118"/>
  <c r="I183" i="118"/>
  <c r="H191" i="118"/>
  <c r="G191" i="118"/>
  <c r="F191" i="118"/>
  <c r="E191" i="118"/>
  <c r="D190" i="118"/>
  <c r="D189" i="118"/>
  <c r="D188" i="118"/>
  <c r="J187" i="118"/>
  <c r="J183" i="118"/>
  <c r="I187" i="118"/>
  <c r="H187" i="118"/>
  <c r="G187" i="118"/>
  <c r="D187" i="118"/>
  <c r="F187" i="118"/>
  <c r="E187" i="118"/>
  <c r="D186" i="118"/>
  <c r="D185" i="118"/>
  <c r="J184" i="118"/>
  <c r="I184" i="118"/>
  <c r="H184" i="118"/>
  <c r="G184" i="118"/>
  <c r="F184" i="118"/>
  <c r="E184" i="118"/>
  <c r="D182" i="118"/>
  <c r="D181" i="118"/>
  <c r="D180" i="118"/>
  <c r="D179" i="118"/>
  <c r="D178" i="118"/>
  <c r="D177" i="118"/>
  <c r="D176" i="118"/>
  <c r="D175" i="118"/>
  <c r="D174" i="118"/>
  <c r="J173" i="118"/>
  <c r="I173" i="118"/>
  <c r="H173" i="118"/>
  <c r="G173" i="118"/>
  <c r="F173" i="118"/>
  <c r="E173" i="118"/>
  <c r="D172" i="118"/>
  <c r="D171" i="118"/>
  <c r="D170" i="118"/>
  <c r="J169" i="118"/>
  <c r="I169" i="118"/>
  <c r="I168" i="118"/>
  <c r="H169" i="118"/>
  <c r="H168" i="118"/>
  <c r="G169" i="118"/>
  <c r="F169" i="118"/>
  <c r="E169" i="118"/>
  <c r="D167" i="118"/>
  <c r="D166" i="118"/>
  <c r="J165" i="118"/>
  <c r="I165" i="118"/>
  <c r="H165" i="118"/>
  <c r="G165" i="118"/>
  <c r="F165" i="118"/>
  <c r="E165" i="118"/>
  <c r="D164" i="118"/>
  <c r="D163" i="118"/>
  <c r="J162" i="118"/>
  <c r="I162" i="118"/>
  <c r="H162" i="118"/>
  <c r="G162" i="118"/>
  <c r="F162" i="118"/>
  <c r="E162" i="118"/>
  <c r="D161" i="118"/>
  <c r="D160" i="118"/>
  <c r="J159" i="118"/>
  <c r="I159" i="118"/>
  <c r="H159" i="118"/>
  <c r="G159" i="118"/>
  <c r="F159" i="118"/>
  <c r="E159" i="118"/>
  <c r="D158" i="118"/>
  <c r="D157" i="118"/>
  <c r="J156" i="118"/>
  <c r="I156" i="118"/>
  <c r="H156" i="118"/>
  <c r="G156" i="118"/>
  <c r="F156" i="118"/>
  <c r="E156" i="118"/>
  <c r="D155" i="118"/>
  <c r="D154" i="118"/>
  <c r="J153" i="118"/>
  <c r="J152" i="118"/>
  <c r="I153" i="118"/>
  <c r="H153" i="118"/>
  <c r="G153" i="118"/>
  <c r="G152" i="118"/>
  <c r="F153" i="118"/>
  <c r="F152" i="118"/>
  <c r="E153" i="118"/>
  <c r="E152" i="118"/>
  <c r="D151" i="118"/>
  <c r="D150" i="118"/>
  <c r="J149" i="118"/>
  <c r="I149" i="118"/>
  <c r="H149" i="118"/>
  <c r="G149" i="118"/>
  <c r="F149" i="118"/>
  <c r="E149" i="118"/>
  <c r="D148" i="118"/>
  <c r="D147" i="118"/>
  <c r="J146" i="118"/>
  <c r="I146" i="118"/>
  <c r="I139" i="118"/>
  <c r="H146" i="118"/>
  <c r="G146" i="118"/>
  <c r="F146" i="118"/>
  <c r="D146" i="118"/>
  <c r="E146" i="118"/>
  <c r="D145" i="118"/>
  <c r="D144" i="118"/>
  <c r="J143" i="118"/>
  <c r="I143" i="118"/>
  <c r="H143" i="118"/>
  <c r="G143" i="118"/>
  <c r="G139" i="118"/>
  <c r="F143" i="118"/>
  <c r="F139" i="118"/>
  <c r="E143" i="118"/>
  <c r="D142" i="118"/>
  <c r="D141" i="118"/>
  <c r="J140" i="118"/>
  <c r="I140" i="118"/>
  <c r="H140" i="118"/>
  <c r="G140" i="118"/>
  <c r="F140" i="118"/>
  <c r="E140" i="118"/>
  <c r="D138" i="118"/>
  <c r="D137" i="118"/>
  <c r="D136" i="118"/>
  <c r="J135" i="118"/>
  <c r="I135" i="118"/>
  <c r="H135" i="118"/>
  <c r="D135" i="118"/>
  <c r="G135" i="118"/>
  <c r="F135" i="118"/>
  <c r="E135" i="118"/>
  <c r="E115" i="118"/>
  <c r="D134" i="118"/>
  <c r="J133" i="118"/>
  <c r="I133" i="118"/>
  <c r="H133" i="118"/>
  <c r="D133" i="118"/>
  <c r="G133" i="118"/>
  <c r="F133" i="118"/>
  <c r="E133" i="118"/>
  <c r="D132" i="118"/>
  <c r="D131" i="118"/>
  <c r="D130" i="118"/>
  <c r="D129" i="118"/>
  <c r="D128" i="118"/>
  <c r="D127" i="118"/>
  <c r="J126" i="118"/>
  <c r="I126" i="118"/>
  <c r="I115" i="118"/>
  <c r="H126" i="118"/>
  <c r="D126" i="118"/>
  <c r="G126" i="118"/>
  <c r="F126" i="118"/>
  <c r="E126" i="118"/>
  <c r="D125" i="118"/>
  <c r="D124" i="118"/>
  <c r="D123" i="118"/>
  <c r="D122" i="118"/>
  <c r="D121" i="118"/>
  <c r="D120" i="118"/>
  <c r="D119" i="118"/>
  <c r="D118" i="118"/>
  <c r="D117" i="118"/>
  <c r="J116" i="118"/>
  <c r="I116" i="118"/>
  <c r="H116" i="118"/>
  <c r="G116" i="118"/>
  <c r="G115" i="118"/>
  <c r="F116" i="118"/>
  <c r="F115" i="118"/>
  <c r="E116" i="118"/>
  <c r="D114" i="118"/>
  <c r="J113" i="118"/>
  <c r="I113" i="118"/>
  <c r="H113" i="118"/>
  <c r="G113" i="118"/>
  <c r="F113" i="118"/>
  <c r="D113" i="118"/>
  <c r="E113" i="118"/>
  <c r="D112" i="118"/>
  <c r="D111" i="118"/>
  <c r="D110" i="118"/>
  <c r="J109" i="118"/>
  <c r="I109" i="118"/>
  <c r="H109" i="118"/>
  <c r="G109" i="118"/>
  <c r="F109" i="118"/>
  <c r="E109" i="118"/>
  <c r="D108" i="118"/>
  <c r="J107" i="118"/>
  <c r="I107" i="118"/>
  <c r="H107" i="118"/>
  <c r="G107" i="118"/>
  <c r="D107" i="118"/>
  <c r="F107" i="118"/>
  <c r="E107" i="118"/>
  <c r="D106" i="118"/>
  <c r="J105" i="118"/>
  <c r="I105" i="118"/>
  <c r="H105" i="118"/>
  <c r="G105" i="118"/>
  <c r="F105" i="118"/>
  <c r="E105" i="118"/>
  <c r="D104" i="118"/>
  <c r="D103" i="118"/>
  <c r="D102" i="118"/>
  <c r="J101" i="118"/>
  <c r="J100" i="118"/>
  <c r="I101" i="118"/>
  <c r="H101" i="118"/>
  <c r="G101" i="118"/>
  <c r="F101" i="118"/>
  <c r="E101" i="118"/>
  <c r="D99" i="118"/>
  <c r="D98" i="118"/>
  <c r="D97" i="118"/>
  <c r="D96" i="118"/>
  <c r="D95" i="118"/>
  <c r="D94" i="118"/>
  <c r="D93" i="118"/>
  <c r="D92" i="118"/>
  <c r="D91" i="118"/>
  <c r="J90" i="118"/>
  <c r="I90" i="118"/>
  <c r="H90" i="118"/>
  <c r="G90" i="118"/>
  <c r="F90" i="118"/>
  <c r="E90" i="118"/>
  <c r="D90" i="118"/>
  <c r="D89" i="118"/>
  <c r="D88" i="118"/>
  <c r="J87" i="118"/>
  <c r="I87" i="118"/>
  <c r="H87" i="118"/>
  <c r="G87" i="118"/>
  <c r="F87" i="118"/>
  <c r="E87" i="118"/>
  <c r="D86" i="118"/>
  <c r="D85" i="118"/>
  <c r="D84" i="118"/>
  <c r="D83" i="118"/>
  <c r="D82" i="118"/>
  <c r="D81" i="118"/>
  <c r="D80" i="118"/>
  <c r="J79" i="118"/>
  <c r="I79" i="118"/>
  <c r="H79" i="118"/>
  <c r="G79" i="118"/>
  <c r="F79" i="118"/>
  <c r="E79" i="118"/>
  <c r="D78" i="118"/>
  <c r="D77" i="118"/>
  <c r="D76" i="118"/>
  <c r="D75" i="118"/>
  <c r="D74" i="118"/>
  <c r="D73" i="118"/>
  <c r="D72" i="118"/>
  <c r="D71" i="118"/>
  <c r="J70" i="118"/>
  <c r="I70" i="118"/>
  <c r="H70" i="118"/>
  <c r="G70" i="118"/>
  <c r="F70" i="118"/>
  <c r="E70" i="118"/>
  <c r="D69" i="118"/>
  <c r="D68" i="118"/>
  <c r="D67" i="118"/>
  <c r="D66" i="118"/>
  <c r="D65" i="118"/>
  <c r="J64" i="118"/>
  <c r="D64" i="118"/>
  <c r="I64" i="118"/>
  <c r="H64" i="118"/>
  <c r="G64" i="118"/>
  <c r="G55" i="118"/>
  <c r="F64" i="118"/>
  <c r="E64" i="118"/>
  <c r="D63" i="118"/>
  <c r="D62" i="118"/>
  <c r="D61" i="118"/>
  <c r="D60" i="118"/>
  <c r="D59" i="118"/>
  <c r="D58" i="118"/>
  <c r="D57" i="118"/>
  <c r="J56" i="118"/>
  <c r="I56" i="118"/>
  <c r="H56" i="118"/>
  <c r="H55" i="118"/>
  <c r="G56" i="118"/>
  <c r="F56" i="118"/>
  <c r="E56" i="118"/>
  <c r="D56" i="118"/>
  <c r="D54" i="118"/>
  <c r="J53" i="118"/>
  <c r="I53" i="118"/>
  <c r="H53" i="118"/>
  <c r="H33" i="118"/>
  <c r="G53" i="118"/>
  <c r="F53" i="118"/>
  <c r="E53" i="118"/>
  <c r="D52" i="118"/>
  <c r="J51" i="118"/>
  <c r="I51" i="118"/>
  <c r="H51" i="118"/>
  <c r="G51" i="118"/>
  <c r="F51" i="118"/>
  <c r="E51" i="118"/>
  <c r="D50" i="118"/>
  <c r="J49" i="118"/>
  <c r="I49" i="118"/>
  <c r="H49" i="118"/>
  <c r="G49" i="118"/>
  <c r="D49" i="118"/>
  <c r="F49" i="118"/>
  <c r="E49" i="118"/>
  <c r="D48" i="118"/>
  <c r="J47" i="118"/>
  <c r="I47" i="118"/>
  <c r="H47" i="118"/>
  <c r="D47" i="118"/>
  <c r="G47" i="118"/>
  <c r="F47" i="118"/>
  <c r="E47" i="118"/>
  <c r="D46" i="118"/>
  <c r="D45" i="118"/>
  <c r="D44" i="118"/>
  <c r="D43" i="118"/>
  <c r="J42" i="118"/>
  <c r="I42" i="118"/>
  <c r="H42" i="118"/>
  <c r="G42" i="118"/>
  <c r="F42" i="118"/>
  <c r="E42" i="118"/>
  <c r="D41" i="118"/>
  <c r="J40" i="118"/>
  <c r="I40" i="118"/>
  <c r="H40" i="118"/>
  <c r="G40" i="118"/>
  <c r="F40" i="118"/>
  <c r="D40" i="118"/>
  <c r="E40" i="118"/>
  <c r="D39" i="118"/>
  <c r="D38" i="118"/>
  <c r="D37" i="118"/>
  <c r="J36" i="118"/>
  <c r="I36" i="118"/>
  <c r="H36" i="118"/>
  <c r="G36" i="118"/>
  <c r="F36" i="118"/>
  <c r="F33" i="118"/>
  <c r="E36" i="118"/>
  <c r="D35" i="118"/>
  <c r="J34" i="118"/>
  <c r="I34" i="118"/>
  <c r="I33" i="118"/>
  <c r="H34" i="118"/>
  <c r="G34" i="118"/>
  <c r="F34" i="118"/>
  <c r="E34" i="118"/>
  <c r="A8" i="118"/>
  <c r="A7" i="118"/>
  <c r="E168" i="118"/>
  <c r="F223" i="118"/>
  <c r="J115" i="118"/>
  <c r="J168" i="118"/>
  <c r="D240" i="118"/>
  <c r="J223" i="118"/>
  <c r="G235" i="118"/>
  <c r="H247" i="118"/>
  <c r="H246" i="118"/>
  <c r="A8" i="116"/>
  <c r="A7" i="116"/>
  <c r="D278" i="115"/>
  <c r="D269" i="115"/>
  <c r="D259" i="115"/>
  <c r="D256" i="115"/>
  <c r="D254" i="115"/>
  <c r="D252" i="115"/>
  <c r="D244" i="115"/>
  <c r="D234" i="115"/>
  <c r="D230" i="115"/>
  <c r="D229" i="115"/>
  <c r="D226" i="115"/>
  <c r="D224" i="115"/>
  <c r="D221" i="115"/>
  <c r="D222" i="115"/>
  <c r="D219" i="115"/>
  <c r="D218" i="115"/>
  <c r="D216" i="115"/>
  <c r="D212" i="115"/>
  <c r="D210" i="115"/>
  <c r="D209" i="115"/>
  <c r="D207" i="115"/>
  <c r="D205" i="115"/>
  <c r="D203" i="115"/>
  <c r="D193" i="115"/>
  <c r="D188" i="115"/>
  <c r="D184" i="115"/>
  <c r="D182" i="115"/>
  <c r="D179" i="115"/>
  <c r="D177" i="115"/>
  <c r="D173" i="115"/>
  <c r="D170" i="115"/>
  <c r="D159" i="115"/>
  <c r="D155" i="115"/>
  <c r="D154" i="115"/>
  <c r="D151" i="115"/>
  <c r="D148" i="115"/>
  <c r="D145" i="115"/>
  <c r="D142" i="115"/>
  <c r="D139" i="115"/>
  <c r="D135" i="115"/>
  <c r="D132" i="115"/>
  <c r="D129" i="115"/>
  <c r="D125" i="115"/>
  <c r="D126" i="115"/>
  <c r="D121" i="115"/>
  <c r="D119" i="115"/>
  <c r="D112" i="115"/>
  <c r="D102" i="115"/>
  <c r="D99" i="115"/>
  <c r="D95" i="115"/>
  <c r="D93" i="115"/>
  <c r="D91" i="115"/>
  <c r="D87" i="115"/>
  <c r="D76" i="115"/>
  <c r="D73" i="115"/>
  <c r="D65" i="115"/>
  <c r="D56" i="115"/>
  <c r="D50" i="115"/>
  <c r="D42" i="115"/>
  <c r="D39" i="115"/>
  <c r="D37" i="115"/>
  <c r="D35" i="115"/>
  <c r="D33" i="115"/>
  <c r="D28" i="115"/>
  <c r="D26" i="115"/>
  <c r="D22" i="115"/>
  <c r="D20" i="115"/>
  <c r="D19" i="115"/>
  <c r="A8" i="115"/>
  <c r="A7" i="115"/>
  <c r="D258" i="115"/>
  <c r="D101" i="115"/>
  <c r="D361" i="114"/>
  <c r="A8" i="114"/>
  <c r="A7" i="114"/>
  <c r="F20" i="101"/>
  <c r="F16" i="101"/>
  <c r="F18" i="101"/>
  <c r="F10" i="101"/>
  <c r="F4" i="101"/>
  <c r="B2" i="101"/>
  <c r="A2" i="101"/>
  <c r="H23" i="113"/>
  <c r="I23" i="113"/>
  <c r="A8" i="113"/>
  <c r="A7" i="113"/>
  <c r="H18" i="97"/>
  <c r="E18" i="97"/>
  <c r="H17" i="97"/>
  <c r="E17" i="97"/>
  <c r="H16" i="97"/>
  <c r="E16" i="97"/>
  <c r="H15" i="97"/>
  <c r="E15" i="97"/>
  <c r="H14" i="97"/>
  <c r="E14" i="97"/>
  <c r="E13" i="97"/>
  <c r="G13" i="97"/>
  <c r="F13" i="97"/>
  <c r="D13" i="97"/>
  <c r="C13" i="97"/>
  <c r="A8" i="97"/>
  <c r="A7" i="97"/>
  <c r="F13" i="99"/>
  <c r="A8" i="99"/>
  <c r="A7" i="99"/>
  <c r="D302" i="100"/>
  <c r="D293" i="100"/>
  <c r="D283" i="100"/>
  <c r="D280" i="100"/>
  <c r="D278" i="100"/>
  <c r="D276" i="100"/>
  <c r="D268" i="100"/>
  <c r="D258" i="100"/>
  <c r="D254" i="100"/>
  <c r="D253" i="100"/>
  <c r="D250" i="100"/>
  <c r="D248" i="100"/>
  <c r="D246" i="100"/>
  <c r="D243" i="100"/>
  <c r="D242" i="100"/>
  <c r="D240" i="100"/>
  <c r="D236" i="100"/>
  <c r="D234" i="100"/>
  <c r="D231" i="100"/>
  <c r="D229" i="100"/>
  <c r="D227" i="100"/>
  <c r="D217" i="100"/>
  <c r="D212" i="100"/>
  <c r="D208" i="100"/>
  <c r="D206" i="100"/>
  <c r="D203" i="100"/>
  <c r="D201" i="100"/>
  <c r="D197" i="100"/>
  <c r="D194" i="100"/>
  <c r="D183" i="100"/>
  <c r="D179" i="100"/>
  <c r="D175" i="100"/>
  <c r="D172" i="100"/>
  <c r="D169" i="100"/>
  <c r="D166" i="100"/>
  <c r="D163" i="100"/>
  <c r="D159" i="100"/>
  <c r="D156" i="100"/>
  <c r="D153" i="100"/>
  <c r="D150" i="100"/>
  <c r="D145" i="100"/>
  <c r="D143" i="100"/>
  <c r="D136" i="100"/>
  <c r="D126" i="100"/>
  <c r="D123" i="100"/>
  <c r="D119" i="100"/>
  <c r="D117" i="100"/>
  <c r="D115" i="100"/>
  <c r="D111" i="100"/>
  <c r="D100" i="100"/>
  <c r="D65" i="100"/>
  <c r="D97" i="100"/>
  <c r="D89" i="100"/>
  <c r="D80" i="100"/>
  <c r="D74" i="100"/>
  <c r="D66" i="100"/>
  <c r="D63" i="100"/>
  <c r="D61" i="100"/>
  <c r="D59" i="100"/>
  <c r="D57" i="100"/>
  <c r="D52" i="100"/>
  <c r="D50" i="100"/>
  <c r="D46" i="100"/>
  <c r="D44" i="100"/>
  <c r="F31" i="100"/>
  <c r="E30" i="100"/>
  <c r="E29" i="100"/>
  <c r="D30" i="100"/>
  <c r="D29" i="100"/>
  <c r="F28" i="100"/>
  <c r="G27" i="100"/>
  <c r="E27" i="100"/>
  <c r="D27" i="100"/>
  <c r="F26" i="100"/>
  <c r="G25" i="100"/>
  <c r="G24" i="100"/>
  <c r="G23" i="100"/>
  <c r="G22" i="100"/>
  <c r="G32" i="100"/>
  <c r="E25" i="100"/>
  <c r="D25" i="100"/>
  <c r="A8" i="100"/>
  <c r="A7" i="100"/>
  <c r="E20" i="91"/>
  <c r="D20" i="91"/>
  <c r="E16" i="91"/>
  <c r="D16" i="91"/>
  <c r="E13" i="91"/>
  <c r="D13" i="91"/>
  <c r="D24" i="91"/>
  <c r="A8" i="91"/>
  <c r="A7" i="91"/>
  <c r="E29" i="109"/>
  <c r="E20" i="109"/>
  <c r="A6" i="109"/>
  <c r="A5" i="109"/>
  <c r="F28" i="107"/>
  <c r="F27" i="107"/>
  <c r="G10" i="107"/>
  <c r="A6" i="107"/>
  <c r="A5" i="107"/>
  <c r="D41" i="106"/>
  <c r="D40" i="106"/>
  <c r="D39" i="106"/>
  <c r="D38" i="106"/>
  <c r="F37" i="106"/>
  <c r="E37" i="106"/>
  <c r="D36" i="106"/>
  <c r="D35" i="106"/>
  <c r="D34" i="106"/>
  <c r="D33" i="106"/>
  <c r="D32" i="106"/>
  <c r="F31" i="106"/>
  <c r="E31" i="106"/>
  <c r="E42" i="106"/>
  <c r="D30" i="106"/>
  <c r="D29" i="106"/>
  <c r="D28" i="106"/>
  <c r="D27" i="106"/>
  <c r="D26" i="106"/>
  <c r="D25" i="106"/>
  <c r="D24" i="106"/>
  <c r="D23" i="106"/>
  <c r="D22" i="106"/>
  <c r="D21" i="106"/>
  <c r="F20" i="106"/>
  <c r="E20" i="106"/>
  <c r="D19" i="106"/>
  <c r="D18" i="106"/>
  <c r="D17" i="106"/>
  <c r="D16" i="106"/>
  <c r="D15" i="106"/>
  <c r="D14" i="106"/>
  <c r="D13" i="106"/>
  <c r="F13" i="106"/>
  <c r="E13" i="106"/>
  <c r="D12" i="106"/>
  <c r="D10" i="106"/>
  <c r="D11" i="106"/>
  <c r="F10" i="106"/>
  <c r="E10" i="106"/>
  <c r="A6" i="106"/>
  <c r="A5" i="106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H511" i="76"/>
  <c r="G511" i="76"/>
  <c r="F511" i="76"/>
  <c r="D511" i="76"/>
  <c r="E509" i="76"/>
  <c r="K508" i="76"/>
  <c r="J508" i="76"/>
  <c r="I508" i="76"/>
  <c r="I481" i="76"/>
  <c r="H508" i="76"/>
  <c r="G508" i="76"/>
  <c r="F508" i="76"/>
  <c r="E508" i="76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H482" i="76"/>
  <c r="H481" i="76"/>
  <c r="G482" i="76"/>
  <c r="G481" i="76"/>
  <c r="F482" i="76"/>
  <c r="D482" i="76"/>
  <c r="D481" i="76"/>
  <c r="D480" i="76"/>
  <c r="D549" i="76"/>
  <c r="D551" i="76"/>
  <c r="E479" i="76"/>
  <c r="K478" i="76"/>
  <c r="J478" i="76"/>
  <c r="I478" i="76"/>
  <c r="H478" i="76"/>
  <c r="G478" i="76"/>
  <c r="E478" i="76"/>
  <c r="F478" i="76"/>
  <c r="D478" i="76"/>
  <c r="K477" i="76"/>
  <c r="J477" i="76"/>
  <c r="J430" i="76"/>
  <c r="I477" i="76"/>
  <c r="H477" i="76"/>
  <c r="G477" i="76"/>
  <c r="E477" i="76"/>
  <c r="F477" i="76"/>
  <c r="D477" i="76"/>
  <c r="E476" i="76"/>
  <c r="E475" i="76"/>
  <c r="K474" i="76"/>
  <c r="J474" i="76"/>
  <c r="I474" i="76"/>
  <c r="H474" i="76"/>
  <c r="E474" i="76"/>
  <c r="G474" i="76"/>
  <c r="F474" i="76"/>
  <c r="D474" i="76"/>
  <c r="E473" i="76"/>
  <c r="K472" i="76"/>
  <c r="J472" i="76"/>
  <c r="I472" i="76"/>
  <c r="H472" i="76"/>
  <c r="G472" i="76"/>
  <c r="F472" i="76"/>
  <c r="D472" i="76"/>
  <c r="E471" i="76"/>
  <c r="K470" i="76"/>
  <c r="K469" i="76"/>
  <c r="J470" i="76"/>
  <c r="J469" i="76"/>
  <c r="I470" i="76"/>
  <c r="I469" i="76"/>
  <c r="H470" i="76"/>
  <c r="G470" i="76"/>
  <c r="F470" i="76"/>
  <c r="D470" i="76"/>
  <c r="D469" i="76"/>
  <c r="E468" i="76"/>
  <c r="K467" i="76"/>
  <c r="J467" i="76"/>
  <c r="I467" i="76"/>
  <c r="H467" i="76"/>
  <c r="G467" i="76"/>
  <c r="F467" i="76"/>
  <c r="D467" i="76"/>
  <c r="D466" i="76"/>
  <c r="K466" i="76"/>
  <c r="J466" i="76"/>
  <c r="I466" i="76"/>
  <c r="H466" i="76"/>
  <c r="G466" i="76"/>
  <c r="F466" i="76"/>
  <c r="E465" i="76"/>
  <c r="K464" i="76"/>
  <c r="J464" i="76"/>
  <c r="I464" i="76"/>
  <c r="H464" i="76"/>
  <c r="G464" i="76"/>
  <c r="E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J454" i="76"/>
  <c r="I454" i="76"/>
  <c r="I453" i="76"/>
  <c r="H454" i="76"/>
  <c r="G454" i="76"/>
  <c r="F454" i="76"/>
  <c r="E454" i="76"/>
  <c r="D454" i="76"/>
  <c r="D453" i="76"/>
  <c r="H453" i="76"/>
  <c r="E452" i="76"/>
  <c r="K451" i="76"/>
  <c r="J451" i="76"/>
  <c r="I451" i="76"/>
  <c r="H451" i="76"/>
  <c r="G451" i="76"/>
  <c r="E451" i="76"/>
  <c r="F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K431" i="76"/>
  <c r="K430" i="76"/>
  <c r="J437" i="76"/>
  <c r="I437" i="76"/>
  <c r="H437" i="76"/>
  <c r="G437" i="76"/>
  <c r="F437" i="76"/>
  <c r="D437" i="76"/>
  <c r="D431" i="76"/>
  <c r="D430" i="76"/>
  <c r="E436" i="76"/>
  <c r="E435" i="76"/>
  <c r="E434" i="76"/>
  <c r="E433" i="76"/>
  <c r="K432" i="76"/>
  <c r="J432" i="76"/>
  <c r="J431" i="76"/>
  <c r="I432" i="76"/>
  <c r="I431" i="76"/>
  <c r="H432" i="76"/>
  <c r="G432" i="76"/>
  <c r="F432" i="76"/>
  <c r="D432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E422" i="76"/>
  <c r="F422" i="76"/>
  <c r="D422" i="76"/>
  <c r="E421" i="76"/>
  <c r="E420" i="76"/>
  <c r="K419" i="76"/>
  <c r="J419" i="76"/>
  <c r="I419" i="76"/>
  <c r="H419" i="76"/>
  <c r="E419" i="76"/>
  <c r="G419" i="76"/>
  <c r="F419" i="76"/>
  <c r="D419" i="76"/>
  <c r="E418" i="76"/>
  <c r="K417" i="76"/>
  <c r="J417" i="76"/>
  <c r="I417" i="76"/>
  <c r="H417" i="76"/>
  <c r="G417" i="76"/>
  <c r="F417" i="76"/>
  <c r="E417" i="76"/>
  <c r="D417" i="76"/>
  <c r="E416" i="76"/>
  <c r="E415" i="76"/>
  <c r="E414" i="76"/>
  <c r="K413" i="76"/>
  <c r="J413" i="76"/>
  <c r="I413" i="76"/>
  <c r="I409" i="76"/>
  <c r="E409" i="76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H390" i="76"/>
  <c r="G395" i="76"/>
  <c r="F395" i="76"/>
  <c r="D395" i="76"/>
  <c r="E394" i="76"/>
  <c r="E393" i="76"/>
  <c r="E392" i="76"/>
  <c r="K391" i="76"/>
  <c r="K390" i="76"/>
  <c r="J391" i="76"/>
  <c r="I391" i="76"/>
  <c r="I390" i="76"/>
  <c r="H391" i="76"/>
  <c r="G391" i="76"/>
  <c r="F391" i="76"/>
  <c r="F390" i="76"/>
  <c r="D391" i="76"/>
  <c r="D390" i="76"/>
  <c r="E389" i="76"/>
  <c r="E388" i="76"/>
  <c r="K387" i="76"/>
  <c r="J387" i="76"/>
  <c r="I387" i="76"/>
  <c r="H387" i="76"/>
  <c r="G387" i="76"/>
  <c r="F387" i="76"/>
  <c r="D387" i="76"/>
  <c r="E386" i="76"/>
  <c r="E385" i="76"/>
  <c r="K384" i="76"/>
  <c r="J384" i="76"/>
  <c r="J370" i="76"/>
  <c r="I384" i="76"/>
  <c r="H384" i="76"/>
  <c r="G384" i="76"/>
  <c r="F384" i="76"/>
  <c r="E384" i="76"/>
  <c r="D384" i="76"/>
  <c r="E383" i="76"/>
  <c r="E382" i="76"/>
  <c r="K381" i="76"/>
  <c r="J381" i="76"/>
  <c r="I381" i="76"/>
  <c r="H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K370" i="76"/>
  <c r="J375" i="76"/>
  <c r="I375" i="76"/>
  <c r="I370" i="76"/>
  <c r="H375" i="76"/>
  <c r="G375" i="76"/>
  <c r="G370" i="76"/>
  <c r="F375" i="76"/>
  <c r="D375" i="76"/>
  <c r="E369" i="76"/>
  <c r="E368" i="76"/>
  <c r="K367" i="76"/>
  <c r="J367" i="76"/>
  <c r="I367" i="76"/>
  <c r="H367" i="76"/>
  <c r="G367" i="76"/>
  <c r="G357" i="76"/>
  <c r="F367" i="76"/>
  <c r="D367" i="76"/>
  <c r="E366" i="76"/>
  <c r="E365" i="76"/>
  <c r="K364" i="76"/>
  <c r="J364" i="76"/>
  <c r="I364" i="76"/>
  <c r="E364" i="76"/>
  <c r="H364" i="76"/>
  <c r="G364" i="76"/>
  <c r="F364" i="76"/>
  <c r="D364" i="76"/>
  <c r="E363" i="76"/>
  <c r="E362" i="76"/>
  <c r="K361" i="76"/>
  <c r="J361" i="76"/>
  <c r="J357" i="76"/>
  <c r="I361" i="76"/>
  <c r="H361" i="76"/>
  <c r="G361" i="76"/>
  <c r="F361" i="76"/>
  <c r="E361" i="76"/>
  <c r="D361" i="76"/>
  <c r="E360" i="76"/>
  <c r="E359" i="76"/>
  <c r="K358" i="76"/>
  <c r="J358" i="76"/>
  <c r="I358" i="76"/>
  <c r="H358" i="76"/>
  <c r="G358" i="76"/>
  <c r="F358" i="76"/>
  <c r="D358" i="76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/>
  <c r="I330" i="76"/>
  <c r="I329" i="76"/>
  <c r="H330" i="76"/>
  <c r="G330" i="76"/>
  <c r="G329" i="76"/>
  <c r="F330" i="76"/>
  <c r="D330" i="76"/>
  <c r="D329" i="76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E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E319" i="76"/>
  <c r="D319" i="76"/>
  <c r="E314" i="76"/>
  <c r="E313" i="76"/>
  <c r="E312" i="76"/>
  <c r="K311" i="76"/>
  <c r="K310" i="76"/>
  <c r="E310" i="76"/>
  <c r="J311" i="76"/>
  <c r="I311" i="76"/>
  <c r="I310" i="76"/>
  <c r="H311" i="76"/>
  <c r="G311" i="76"/>
  <c r="G310" i="76"/>
  <c r="F311" i="76"/>
  <c r="F310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D261" i="76"/>
  <c r="E299" i="76"/>
  <c r="E298" i="76"/>
  <c r="K297" i="76"/>
  <c r="J297" i="76"/>
  <c r="I297" i="76"/>
  <c r="H297" i="76"/>
  <c r="G297" i="76"/>
  <c r="F297" i="76"/>
  <c r="E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G259" i="76"/>
  <c r="F259" i="76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E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K235" i="76"/>
  <c r="J244" i="76"/>
  <c r="I244" i="76"/>
  <c r="E244" i="76"/>
  <c r="H244" i="76"/>
  <c r="G244" i="76"/>
  <c r="G235" i="76"/>
  <c r="F244" i="76"/>
  <c r="D244" i="76"/>
  <c r="E243" i="76"/>
  <c r="K242" i="76"/>
  <c r="J242" i="76"/>
  <c r="J235" i="76"/>
  <c r="I242" i="76"/>
  <c r="H242" i="76"/>
  <c r="G242" i="76"/>
  <c r="F242" i="76"/>
  <c r="E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I200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H201" i="76"/>
  <c r="G201" i="76"/>
  <c r="G200" i="76"/>
  <c r="F201" i="76"/>
  <c r="F200" i="76"/>
  <c r="D201" i="76"/>
  <c r="D200" i="76"/>
  <c r="D176" i="76"/>
  <c r="D548" i="76"/>
  <c r="H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J178" i="76"/>
  <c r="I178" i="76"/>
  <c r="I177" i="76"/>
  <c r="I176" i="76"/>
  <c r="I548" i="76"/>
  <c r="H178" i="76"/>
  <c r="H177" i="76"/>
  <c r="H176" i="76"/>
  <c r="H548" i="76"/>
  <c r="G178" i="76"/>
  <c r="G177" i="76"/>
  <c r="G176" i="76"/>
  <c r="G548" i="76"/>
  <c r="G550" i="76"/>
  <c r="F178" i="76"/>
  <c r="D178" i="76"/>
  <c r="D177" i="76"/>
  <c r="E175" i="76"/>
  <c r="K174" i="76"/>
  <c r="K165" i="76"/>
  <c r="J174" i="76"/>
  <c r="I174" i="76"/>
  <c r="H174" i="76"/>
  <c r="H165" i="76"/>
  <c r="G174" i="76"/>
  <c r="F174" i="76"/>
  <c r="D174" i="76"/>
  <c r="E173" i="76"/>
  <c r="K168" i="76"/>
  <c r="J168" i="76"/>
  <c r="I168" i="76"/>
  <c r="H168" i="76"/>
  <c r="G168" i="76"/>
  <c r="F168" i="76"/>
  <c r="E168" i="76"/>
  <c r="D168" i="76"/>
  <c r="E167" i="76"/>
  <c r="K166" i="76"/>
  <c r="J166" i="76"/>
  <c r="J165" i="76"/>
  <c r="I166" i="76"/>
  <c r="H166" i="76"/>
  <c r="G166" i="76"/>
  <c r="G165" i="76"/>
  <c r="F166" i="76"/>
  <c r="D166" i="76"/>
  <c r="E164" i="76"/>
  <c r="K163" i="76"/>
  <c r="K162" i="76"/>
  <c r="J163" i="76"/>
  <c r="I163" i="76"/>
  <c r="I162" i="76"/>
  <c r="H163" i="76"/>
  <c r="G163" i="76"/>
  <c r="G162" i="76"/>
  <c r="F163" i="76"/>
  <c r="D163" i="76"/>
  <c r="D162" i="76"/>
  <c r="J162" i="76"/>
  <c r="H162" i="76"/>
  <c r="E161" i="76"/>
  <c r="K160" i="76"/>
  <c r="J160" i="76"/>
  <c r="I160" i="76"/>
  <c r="H160" i="76"/>
  <c r="E160" i="76"/>
  <c r="G160" i="76"/>
  <c r="F160" i="76"/>
  <c r="D160" i="76"/>
  <c r="E159" i="76"/>
  <c r="K158" i="76"/>
  <c r="J158" i="76"/>
  <c r="I158" i="76"/>
  <c r="E158" i="76"/>
  <c r="H158" i="76"/>
  <c r="G158" i="76"/>
  <c r="F158" i="76"/>
  <c r="D158" i="76"/>
  <c r="E157" i="76"/>
  <c r="K156" i="76"/>
  <c r="J156" i="76"/>
  <c r="J155" i="76"/>
  <c r="I156" i="76"/>
  <c r="H156" i="76"/>
  <c r="H155" i="76"/>
  <c r="G156" i="76"/>
  <c r="F156" i="76"/>
  <c r="D156" i="76"/>
  <c r="D155" i="76"/>
  <c r="E154" i="76"/>
  <c r="K153" i="76"/>
  <c r="J153" i="76"/>
  <c r="I153" i="76"/>
  <c r="H153" i="76"/>
  <c r="G153" i="76"/>
  <c r="E153" i="76"/>
  <c r="F153" i="76"/>
  <c r="D153" i="76"/>
  <c r="E152" i="76"/>
  <c r="K151" i="76"/>
  <c r="J151" i="76"/>
  <c r="I151" i="76"/>
  <c r="H151" i="76"/>
  <c r="G151" i="76"/>
  <c r="F151" i="76"/>
  <c r="D151" i="76"/>
  <c r="E150" i="76"/>
  <c r="K149" i="76"/>
  <c r="K148" i="76"/>
  <c r="J149" i="76"/>
  <c r="J148" i="76"/>
  <c r="J147" i="76"/>
  <c r="I149" i="76"/>
  <c r="I148" i="76"/>
  <c r="H149" i="76"/>
  <c r="G149" i="76"/>
  <c r="G148" i="76"/>
  <c r="G147" i="76"/>
  <c r="F149" i="76"/>
  <c r="E149" i="76"/>
  <c r="D149" i="76"/>
  <c r="D148" i="76"/>
  <c r="D147" i="76"/>
  <c r="E146" i="76"/>
  <c r="K141" i="76"/>
  <c r="J141" i="76"/>
  <c r="J140" i="76"/>
  <c r="I141" i="76"/>
  <c r="I140" i="76"/>
  <c r="H141" i="76"/>
  <c r="H140" i="76"/>
  <c r="G141" i="76"/>
  <c r="G140" i="76"/>
  <c r="F141" i="76"/>
  <c r="F140" i="76"/>
  <c r="D141" i="76"/>
  <c r="D140" i="76"/>
  <c r="K140" i="76"/>
  <c r="E139" i="76"/>
  <c r="E138" i="76"/>
  <c r="K137" i="76"/>
  <c r="K136" i="76"/>
  <c r="J137" i="76"/>
  <c r="J136" i="76"/>
  <c r="I137" i="76"/>
  <c r="I136" i="76"/>
  <c r="H137" i="76"/>
  <c r="H136" i="76"/>
  <c r="G137" i="76"/>
  <c r="G136" i="76"/>
  <c r="F137" i="76"/>
  <c r="D137" i="76"/>
  <c r="D136" i="76"/>
  <c r="E135" i="76"/>
  <c r="K134" i="76"/>
  <c r="J134" i="76"/>
  <c r="J131" i="76"/>
  <c r="I134" i="76"/>
  <c r="I131" i="76"/>
  <c r="H134" i="76"/>
  <c r="H131" i="76"/>
  <c r="G134" i="76"/>
  <c r="F134" i="76"/>
  <c r="F131" i="76"/>
  <c r="D134" i="76"/>
  <c r="D131" i="76"/>
  <c r="E133" i="76"/>
  <c r="K132" i="76"/>
  <c r="K131" i="76"/>
  <c r="J132" i="76"/>
  <c r="I132" i="76"/>
  <c r="H132" i="76"/>
  <c r="G132" i="76"/>
  <c r="F132" i="76"/>
  <c r="D132" i="76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F102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E115" i="76"/>
  <c r="D115" i="76"/>
  <c r="E114" i="76"/>
  <c r="E113" i="76"/>
  <c r="E112" i="76"/>
  <c r="E111" i="76"/>
  <c r="K110" i="76"/>
  <c r="E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H90" i="76"/>
  <c r="G99" i="76"/>
  <c r="F99" i="76"/>
  <c r="D99" i="76"/>
  <c r="E98" i="76"/>
  <c r="E97" i="76"/>
  <c r="E96" i="76"/>
  <c r="E95" i="76"/>
  <c r="K94" i="76"/>
  <c r="J94" i="76"/>
  <c r="J90" i="76"/>
  <c r="I94" i="76"/>
  <c r="H94" i="76"/>
  <c r="G94" i="76"/>
  <c r="F94" i="76"/>
  <c r="E94" i="76"/>
  <c r="D94" i="76"/>
  <c r="E93" i="76"/>
  <c r="E92" i="76"/>
  <c r="K91" i="76"/>
  <c r="J91" i="76"/>
  <c r="I91" i="76"/>
  <c r="H91" i="76"/>
  <c r="G91" i="76"/>
  <c r="G90" i="76"/>
  <c r="F91" i="76"/>
  <c r="D91" i="76"/>
  <c r="I90" i="76"/>
  <c r="E85" i="76"/>
  <c r="E84" i="76"/>
  <c r="E83" i="76"/>
  <c r="K82" i="76"/>
  <c r="J82" i="76"/>
  <c r="I82" i="76"/>
  <c r="H82" i="76"/>
  <c r="G82" i="76"/>
  <c r="F82" i="76"/>
  <c r="E82" i="76"/>
  <c r="D82" i="76"/>
  <c r="E81" i="76"/>
  <c r="E80" i="76"/>
  <c r="E79" i="76"/>
  <c r="E78" i="76"/>
  <c r="K77" i="76"/>
  <c r="K76" i="76"/>
  <c r="J77" i="76"/>
  <c r="J76" i="76"/>
  <c r="I77" i="76"/>
  <c r="I76" i="76"/>
  <c r="H77" i="76"/>
  <c r="H76" i="76"/>
  <c r="G77" i="76"/>
  <c r="G76" i="76"/>
  <c r="F77" i="76"/>
  <c r="E77" i="76"/>
  <c r="D77" i="76"/>
  <c r="D76" i="76"/>
  <c r="E75" i="76"/>
  <c r="E74" i="76"/>
  <c r="E73" i="76"/>
  <c r="E72" i="76"/>
  <c r="E71" i="76"/>
  <c r="E70" i="76"/>
  <c r="K69" i="76"/>
  <c r="J69" i="76"/>
  <c r="I69" i="76"/>
  <c r="H69" i="76"/>
  <c r="E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E58" i="76"/>
  <c r="F58" i="76"/>
  <c r="D58" i="76"/>
  <c r="E57" i="76"/>
  <c r="E56" i="76"/>
  <c r="K55" i="76"/>
  <c r="J55" i="76"/>
  <c r="I55" i="76"/>
  <c r="H55" i="76"/>
  <c r="H24" i="76"/>
  <c r="G55" i="76"/>
  <c r="F55" i="76"/>
  <c r="D55" i="76"/>
  <c r="D24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E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J24" i="76"/>
  <c r="I33" i="76"/>
  <c r="H33" i="76"/>
  <c r="G33" i="76"/>
  <c r="F33" i="76"/>
  <c r="E33" i="76"/>
  <c r="D33" i="76"/>
  <c r="E32" i="76"/>
  <c r="E31" i="76"/>
  <c r="E26" i="76"/>
  <c r="K25" i="76"/>
  <c r="J25" i="76"/>
  <c r="I25" i="76"/>
  <c r="I24" i="76"/>
  <c r="H25" i="76"/>
  <c r="G25" i="76"/>
  <c r="F25" i="76"/>
  <c r="E25" i="76"/>
  <c r="D25" i="76"/>
  <c r="D10" i="76"/>
  <c r="A10" i="76"/>
  <c r="D9" i="76"/>
  <c r="A9" i="76"/>
  <c r="A8" i="76"/>
  <c r="E452" i="105"/>
  <c r="D452" i="105"/>
  <c r="D432" i="105"/>
  <c r="E443" i="105"/>
  <c r="D443" i="105"/>
  <c r="E433" i="105"/>
  <c r="E432" i="105"/>
  <c r="E406" i="105"/>
  <c r="D433" i="105"/>
  <c r="E430" i="105"/>
  <c r="D430" i="105"/>
  <c r="E428" i="105"/>
  <c r="D428" i="105"/>
  <c r="E426" i="105"/>
  <c r="D426" i="105"/>
  <c r="E418" i="105"/>
  <c r="D418" i="105"/>
  <c r="E408" i="105"/>
  <c r="E407" i="105"/>
  <c r="D408" i="105"/>
  <c r="D407" i="105"/>
  <c r="E404" i="105"/>
  <c r="E403" i="105"/>
  <c r="D404" i="105"/>
  <c r="D403" i="105"/>
  <c r="E400" i="105"/>
  <c r="D400" i="105"/>
  <c r="E398" i="105"/>
  <c r="D398" i="105"/>
  <c r="E396" i="105"/>
  <c r="D396" i="105"/>
  <c r="D395" i="105"/>
  <c r="E393" i="105"/>
  <c r="E392" i="105"/>
  <c r="D393" i="105"/>
  <c r="D392" i="105"/>
  <c r="E390" i="105"/>
  <c r="D390" i="105"/>
  <c r="D383" i="105"/>
  <c r="E386" i="105"/>
  <c r="D386" i="105"/>
  <c r="E384" i="105"/>
  <c r="E383" i="105"/>
  <c r="D384" i="105"/>
  <c r="E381" i="105"/>
  <c r="D381" i="105"/>
  <c r="E379" i="105"/>
  <c r="D379" i="105"/>
  <c r="E377" i="105"/>
  <c r="D377" i="105"/>
  <c r="E367" i="105"/>
  <c r="D367" i="105"/>
  <c r="E362" i="105"/>
  <c r="D362" i="105"/>
  <c r="E358" i="105"/>
  <c r="D358" i="105"/>
  <c r="E356" i="105"/>
  <c r="D356" i="105"/>
  <c r="E353" i="105"/>
  <c r="D353" i="105"/>
  <c r="E351" i="105"/>
  <c r="D351" i="105"/>
  <c r="D343" i="105"/>
  <c r="E347" i="105"/>
  <c r="D347" i="105"/>
  <c r="E344" i="105"/>
  <c r="E343" i="105"/>
  <c r="D344" i="105"/>
  <c r="E333" i="105"/>
  <c r="E328" i="105"/>
  <c r="D333" i="105"/>
  <c r="E329" i="105"/>
  <c r="D329" i="105"/>
  <c r="D328" i="105"/>
  <c r="E325" i="105"/>
  <c r="E312" i="105"/>
  <c r="D325" i="105"/>
  <c r="E322" i="105"/>
  <c r="D322" i="105"/>
  <c r="E319" i="105"/>
  <c r="D319" i="105"/>
  <c r="E316" i="105"/>
  <c r="D316" i="105"/>
  <c r="D312" i="105"/>
  <c r="E313" i="105"/>
  <c r="D313" i="105"/>
  <c r="E309" i="105"/>
  <c r="D309" i="105"/>
  <c r="E306" i="105"/>
  <c r="D306" i="105"/>
  <c r="D299" i="105"/>
  <c r="E303" i="105"/>
  <c r="D303" i="105"/>
  <c r="E300" i="105"/>
  <c r="E299" i="105"/>
  <c r="D300" i="105"/>
  <c r="E295" i="105"/>
  <c r="D295" i="105"/>
  <c r="E293" i="105"/>
  <c r="D293" i="105"/>
  <c r="E286" i="105"/>
  <c r="D286" i="105"/>
  <c r="E276" i="105"/>
  <c r="E275" i="105"/>
  <c r="D276" i="105"/>
  <c r="D275" i="105"/>
  <c r="E273" i="105"/>
  <c r="D273" i="105"/>
  <c r="E269" i="105"/>
  <c r="D269" i="105"/>
  <c r="E267" i="105"/>
  <c r="D267" i="105"/>
  <c r="E265" i="105"/>
  <c r="D265" i="105"/>
  <c r="E261" i="105"/>
  <c r="E260" i="105"/>
  <c r="D261" i="105"/>
  <c r="D260" i="105"/>
  <c r="E250" i="105"/>
  <c r="D250" i="105"/>
  <c r="E247" i="105"/>
  <c r="D247" i="105"/>
  <c r="E239" i="105"/>
  <c r="D239" i="105"/>
  <c r="E230" i="105"/>
  <c r="D230" i="105"/>
  <c r="E224" i="105"/>
  <c r="D224" i="105"/>
  <c r="E216" i="105"/>
  <c r="D216" i="105"/>
  <c r="E213" i="105"/>
  <c r="D213" i="105"/>
  <c r="E211" i="105"/>
  <c r="D211" i="105"/>
  <c r="E209" i="105"/>
  <c r="D209" i="105"/>
  <c r="E207" i="105"/>
  <c r="D207" i="105"/>
  <c r="E202" i="105"/>
  <c r="D202" i="105"/>
  <c r="E200" i="105"/>
  <c r="D200" i="105"/>
  <c r="E196" i="105"/>
  <c r="D196" i="105"/>
  <c r="E194" i="105"/>
  <c r="D194" i="105"/>
  <c r="E182" i="105"/>
  <c r="D182" i="105"/>
  <c r="E172" i="105"/>
  <c r="E171" i="105"/>
  <c r="E151" i="105"/>
  <c r="D172" i="105"/>
  <c r="D171" i="105"/>
  <c r="E163" i="105"/>
  <c r="D163" i="105"/>
  <c r="E153" i="105"/>
  <c r="D153" i="105"/>
  <c r="E152" i="105"/>
  <c r="E149" i="105"/>
  <c r="D149" i="105"/>
  <c r="E147" i="105"/>
  <c r="D147" i="105"/>
  <c r="D144" i="105"/>
  <c r="E145" i="105"/>
  <c r="D145" i="105"/>
  <c r="E142" i="105"/>
  <c r="E141" i="105"/>
  <c r="D142" i="105"/>
  <c r="D141" i="105"/>
  <c r="E139" i="105"/>
  <c r="D139" i="105"/>
  <c r="E137" i="105"/>
  <c r="D137" i="105"/>
  <c r="E135" i="105"/>
  <c r="E134" i="105"/>
  <c r="D135" i="105"/>
  <c r="D134" i="105"/>
  <c r="E132" i="105"/>
  <c r="D132" i="105"/>
  <c r="E130" i="105"/>
  <c r="D130" i="105"/>
  <c r="D127" i="105"/>
  <c r="D126" i="105"/>
  <c r="E128" i="105"/>
  <c r="D128" i="105"/>
  <c r="E124" i="105"/>
  <c r="E123" i="105"/>
  <c r="D124" i="105"/>
  <c r="D123" i="105"/>
  <c r="E120" i="105"/>
  <c r="E119" i="105"/>
  <c r="D120" i="105"/>
  <c r="D119" i="105"/>
  <c r="E117" i="105"/>
  <c r="D117" i="105"/>
  <c r="D114" i="105"/>
  <c r="E115" i="105"/>
  <c r="E114" i="105"/>
  <c r="D115" i="105"/>
  <c r="E112" i="105"/>
  <c r="D112" i="105"/>
  <c r="E109" i="105"/>
  <c r="D109" i="105"/>
  <c r="E102" i="105"/>
  <c r="D102" i="105"/>
  <c r="E97" i="105"/>
  <c r="D97" i="105"/>
  <c r="E90" i="105"/>
  <c r="D90" i="105"/>
  <c r="E86" i="105"/>
  <c r="E77" i="105"/>
  <c r="D86" i="105"/>
  <c r="D77" i="105"/>
  <c r="E81" i="105"/>
  <c r="D81" i="105"/>
  <c r="E78" i="105"/>
  <c r="D78" i="105"/>
  <c r="E73" i="105"/>
  <c r="D73" i="105"/>
  <c r="E68" i="105"/>
  <c r="E67" i="105"/>
  <c r="D68" i="105"/>
  <c r="D67" i="105"/>
  <c r="E60" i="105"/>
  <c r="D60" i="105"/>
  <c r="E53" i="105"/>
  <c r="D53" i="105"/>
  <c r="E50" i="105"/>
  <c r="D50" i="105"/>
  <c r="E43" i="105"/>
  <c r="D43" i="105"/>
  <c r="E37" i="105"/>
  <c r="D37" i="105"/>
  <c r="E30" i="105"/>
  <c r="D30" i="105"/>
  <c r="E28" i="105"/>
  <c r="D28" i="105"/>
  <c r="D23" i="105"/>
  <c r="E24" i="105"/>
  <c r="D24" i="105"/>
  <c r="D10" i="105"/>
  <c r="A10" i="105"/>
  <c r="D9" i="105"/>
  <c r="A9" i="105"/>
  <c r="A8" i="105"/>
  <c r="E180" i="104"/>
  <c r="D180" i="104"/>
  <c r="E171" i="104"/>
  <c r="E160" i="104"/>
  <c r="D171" i="104"/>
  <c r="E161" i="104"/>
  <c r="D161" i="104"/>
  <c r="E158" i="104"/>
  <c r="D158" i="104"/>
  <c r="E156" i="104"/>
  <c r="D156" i="104"/>
  <c r="E154" i="104"/>
  <c r="D154" i="104"/>
  <c r="D135" i="104"/>
  <c r="E146" i="104"/>
  <c r="D146" i="104"/>
  <c r="E136" i="104"/>
  <c r="E135" i="104"/>
  <c r="E134" i="104"/>
  <c r="D136" i="104"/>
  <c r="E132" i="104"/>
  <c r="E131" i="104"/>
  <c r="D132" i="104"/>
  <c r="D131" i="104"/>
  <c r="E128" i="104"/>
  <c r="D128" i="104"/>
  <c r="D123" i="104"/>
  <c r="E126" i="104"/>
  <c r="D126" i="104"/>
  <c r="E124" i="104"/>
  <c r="E123" i="104"/>
  <c r="D124" i="104"/>
  <c r="E121" i="104"/>
  <c r="E120" i="104"/>
  <c r="D121" i="104"/>
  <c r="D120" i="104"/>
  <c r="E118" i="104"/>
  <c r="D118" i="104"/>
  <c r="D111" i="104"/>
  <c r="E114" i="104"/>
  <c r="D114" i="104"/>
  <c r="E112" i="104"/>
  <c r="E111" i="104"/>
  <c r="D112" i="104"/>
  <c r="E109" i="104"/>
  <c r="D109" i="104"/>
  <c r="E107" i="104"/>
  <c r="D107" i="104"/>
  <c r="E105" i="104"/>
  <c r="D105" i="104"/>
  <c r="E95" i="104"/>
  <c r="D95" i="104"/>
  <c r="E90" i="104"/>
  <c r="D90" i="104"/>
  <c r="E78" i="104"/>
  <c r="D78" i="104"/>
  <c r="D67" i="104"/>
  <c r="E68" i="104"/>
  <c r="E67" i="104"/>
  <c r="D68" i="104"/>
  <c r="E59" i="104"/>
  <c r="D59" i="104"/>
  <c r="E49" i="104"/>
  <c r="E48" i="104"/>
  <c r="E47" i="104"/>
  <c r="D49" i="104"/>
  <c r="D48" i="104"/>
  <c r="D47" i="104"/>
  <c r="E45" i="104"/>
  <c r="D45" i="104"/>
  <c r="E43" i="104"/>
  <c r="E40" i="104"/>
  <c r="D43" i="104"/>
  <c r="D40" i="104"/>
  <c r="E41" i="104"/>
  <c r="D41" i="104"/>
  <c r="E38" i="104"/>
  <c r="E37" i="104"/>
  <c r="D38" i="104"/>
  <c r="D37" i="104"/>
  <c r="E35" i="104"/>
  <c r="D35" i="104"/>
  <c r="D30" i="104"/>
  <c r="E33" i="104"/>
  <c r="D33" i="104"/>
  <c r="E31" i="104"/>
  <c r="E30" i="104"/>
  <c r="D31" i="104"/>
  <c r="E28" i="104"/>
  <c r="D28" i="104"/>
  <c r="E26" i="104"/>
  <c r="E23" i="104"/>
  <c r="D26" i="104"/>
  <c r="D23" i="104"/>
  <c r="E24" i="104"/>
  <c r="D24" i="104"/>
  <c r="D10" i="104"/>
  <c r="A10" i="104"/>
  <c r="D9" i="104"/>
  <c r="A9" i="104"/>
  <c r="A8" i="104"/>
  <c r="E380" i="103"/>
  <c r="D380" i="103"/>
  <c r="E375" i="103"/>
  <c r="D375" i="103"/>
  <c r="E369" i="103"/>
  <c r="D369" i="103"/>
  <c r="E364" i="103"/>
  <c r="E363" i="103"/>
  <c r="D364" i="103"/>
  <c r="D363" i="103"/>
  <c r="E360" i="103"/>
  <c r="D360" i="103"/>
  <c r="E358" i="103"/>
  <c r="E355" i="103"/>
  <c r="D358" i="103"/>
  <c r="E356" i="103"/>
  <c r="D356" i="103"/>
  <c r="D355" i="103"/>
  <c r="E353" i="103"/>
  <c r="E352" i="103"/>
  <c r="D353" i="103"/>
  <c r="D352" i="103"/>
  <c r="E350" i="103"/>
  <c r="D350" i="103"/>
  <c r="D343" i="103"/>
  <c r="E346" i="103"/>
  <c r="D346" i="103"/>
  <c r="E344" i="103"/>
  <c r="D344" i="103"/>
  <c r="E341" i="103"/>
  <c r="D341" i="103"/>
  <c r="E339" i="103"/>
  <c r="D339" i="103"/>
  <c r="E337" i="103"/>
  <c r="D337" i="103"/>
  <c r="E327" i="103"/>
  <c r="D327" i="103"/>
  <c r="E322" i="103"/>
  <c r="D322" i="103"/>
  <c r="E318" i="103"/>
  <c r="D318" i="103"/>
  <c r="E316" i="103"/>
  <c r="D316" i="103"/>
  <c r="E313" i="103"/>
  <c r="D313" i="103"/>
  <c r="E311" i="103"/>
  <c r="D311" i="103"/>
  <c r="E307" i="103"/>
  <c r="E303" i="103"/>
  <c r="D307" i="103"/>
  <c r="D303" i="103"/>
  <c r="E304" i="103"/>
  <c r="D304" i="103"/>
  <c r="E293" i="103"/>
  <c r="D293" i="103"/>
  <c r="E289" i="103"/>
  <c r="E288" i="103"/>
  <c r="D289" i="103"/>
  <c r="D288" i="103"/>
  <c r="E285" i="103"/>
  <c r="E272" i="103"/>
  <c r="D285" i="103"/>
  <c r="D272" i="103"/>
  <c r="E282" i="103"/>
  <c r="D282" i="103"/>
  <c r="E279" i="103"/>
  <c r="D279" i="103"/>
  <c r="E276" i="103"/>
  <c r="D276" i="103"/>
  <c r="E273" i="103"/>
  <c r="D273" i="103"/>
  <c r="E269" i="103"/>
  <c r="D269" i="103"/>
  <c r="E266" i="103"/>
  <c r="D266" i="103"/>
  <c r="E263" i="103"/>
  <c r="E259" i="103"/>
  <c r="D263" i="103"/>
  <c r="D259" i="103"/>
  <c r="E260" i="103"/>
  <c r="D260" i="103"/>
  <c r="E255" i="103"/>
  <c r="D255" i="103"/>
  <c r="E253" i="103"/>
  <c r="D253" i="103"/>
  <c r="E246" i="103"/>
  <c r="D246" i="103"/>
  <c r="E236" i="103"/>
  <c r="D236" i="103"/>
  <c r="D235" i="103"/>
  <c r="E233" i="103"/>
  <c r="D233" i="103"/>
  <c r="E229" i="103"/>
  <c r="D229" i="103"/>
  <c r="E227" i="103"/>
  <c r="D227" i="103"/>
  <c r="E225" i="103"/>
  <c r="D225" i="103"/>
  <c r="E221" i="103"/>
  <c r="E220" i="103"/>
  <c r="D221" i="103"/>
  <c r="E210" i="103"/>
  <c r="D210" i="103"/>
  <c r="E207" i="103"/>
  <c r="D207" i="103"/>
  <c r="E199" i="103"/>
  <c r="D199" i="103"/>
  <c r="E190" i="103"/>
  <c r="D190" i="103"/>
  <c r="E184" i="103"/>
  <c r="D184" i="103"/>
  <c r="E176" i="103"/>
  <c r="D176" i="103"/>
  <c r="E173" i="103"/>
  <c r="D173" i="103"/>
  <c r="E171" i="103"/>
  <c r="D171" i="103"/>
  <c r="E169" i="103"/>
  <c r="D169" i="103"/>
  <c r="E167" i="103"/>
  <c r="D167" i="103"/>
  <c r="E162" i="103"/>
  <c r="D162" i="103"/>
  <c r="E160" i="103"/>
  <c r="D160" i="103"/>
  <c r="E156" i="103"/>
  <c r="D156" i="103"/>
  <c r="E154" i="103"/>
  <c r="D154" i="103"/>
  <c r="E149" i="103"/>
  <c r="D149" i="103"/>
  <c r="E147" i="103"/>
  <c r="D147" i="103"/>
  <c r="E145" i="103"/>
  <c r="E144" i="103"/>
  <c r="D145" i="103"/>
  <c r="E142" i="103"/>
  <c r="D142" i="103"/>
  <c r="D141" i="103"/>
  <c r="E141" i="103"/>
  <c r="E139" i="103"/>
  <c r="D139" i="103"/>
  <c r="E137" i="103"/>
  <c r="D137" i="103"/>
  <c r="E135" i="103"/>
  <c r="D135" i="103"/>
  <c r="E134" i="103"/>
  <c r="E132" i="103"/>
  <c r="D132" i="103"/>
  <c r="E130" i="103"/>
  <c r="D130" i="103"/>
  <c r="E128" i="103"/>
  <c r="E127" i="103"/>
  <c r="D128" i="103"/>
  <c r="E124" i="103"/>
  <c r="E123" i="103"/>
  <c r="D124" i="103"/>
  <c r="D123" i="103"/>
  <c r="E120" i="103"/>
  <c r="E119" i="103"/>
  <c r="D120" i="103"/>
  <c r="D119" i="103"/>
  <c r="E117" i="103"/>
  <c r="E114" i="103"/>
  <c r="D117" i="103"/>
  <c r="E115" i="103"/>
  <c r="D115" i="103"/>
  <c r="D114" i="103"/>
  <c r="E112" i="103"/>
  <c r="E89" i="103"/>
  <c r="D112" i="103"/>
  <c r="E109" i="103"/>
  <c r="D109" i="103"/>
  <c r="E102" i="103"/>
  <c r="D102" i="103"/>
  <c r="E97" i="103"/>
  <c r="D97" i="103"/>
  <c r="E90" i="103"/>
  <c r="D90" i="103"/>
  <c r="E86" i="103"/>
  <c r="E77" i="103"/>
  <c r="D86" i="103"/>
  <c r="D77" i="103"/>
  <c r="E81" i="103"/>
  <c r="D81" i="103"/>
  <c r="E78" i="103"/>
  <c r="D78" i="103"/>
  <c r="E73" i="103"/>
  <c r="D73" i="103"/>
  <c r="E68" i="103"/>
  <c r="E67" i="103"/>
  <c r="D68" i="103"/>
  <c r="D67" i="103"/>
  <c r="E60" i="103"/>
  <c r="D60" i="103"/>
  <c r="E53" i="103"/>
  <c r="D53" i="103"/>
  <c r="E50" i="103"/>
  <c r="D50" i="103"/>
  <c r="E43" i="103"/>
  <c r="D43" i="103"/>
  <c r="E37" i="103"/>
  <c r="D37" i="103"/>
  <c r="E30" i="103"/>
  <c r="D30" i="103"/>
  <c r="E28" i="103"/>
  <c r="D28" i="103"/>
  <c r="E24" i="103"/>
  <c r="D24" i="103"/>
  <c r="E23" i="103"/>
  <c r="D10" i="103"/>
  <c r="A10" i="103"/>
  <c r="D9" i="103"/>
  <c r="A9" i="103"/>
  <c r="A8" i="103"/>
  <c r="G281" i="102"/>
  <c r="F281" i="102"/>
  <c r="G280" i="102"/>
  <c r="F280" i="102"/>
  <c r="G263" i="102"/>
  <c r="G262" i="102"/>
  <c r="G261" i="102"/>
  <c r="F263" i="102"/>
  <c r="F262" i="102"/>
  <c r="F261" i="102"/>
  <c r="G256" i="102"/>
  <c r="G255" i="102"/>
  <c r="G108" i="102"/>
  <c r="G286" i="102"/>
  <c r="F256" i="102"/>
  <c r="F255" i="102"/>
  <c r="G251" i="102"/>
  <c r="F251" i="102"/>
  <c r="G249" i="102"/>
  <c r="F249" i="102"/>
  <c r="G246" i="102"/>
  <c r="F246" i="102"/>
  <c r="G242" i="102"/>
  <c r="G241" i="102"/>
  <c r="F242" i="102"/>
  <c r="G235" i="102"/>
  <c r="F235" i="102"/>
  <c r="G232" i="102"/>
  <c r="F232" i="102"/>
  <c r="G227" i="102"/>
  <c r="F227" i="102"/>
  <c r="G222" i="102"/>
  <c r="G213" i="102"/>
  <c r="F222" i="102"/>
  <c r="G214" i="102"/>
  <c r="F214" i="102"/>
  <c r="F213" i="102"/>
  <c r="G207" i="102"/>
  <c r="F207" i="102"/>
  <c r="G201" i="102"/>
  <c r="F201" i="102"/>
  <c r="G193" i="102"/>
  <c r="F193" i="102"/>
  <c r="G187" i="102"/>
  <c r="F187" i="102"/>
  <c r="G178" i="102"/>
  <c r="F178" i="102"/>
  <c r="G174" i="102"/>
  <c r="F174" i="102"/>
  <c r="G168" i="102"/>
  <c r="F168" i="102"/>
  <c r="G162" i="102"/>
  <c r="F162" i="102"/>
  <c r="G156" i="102"/>
  <c r="F156" i="102"/>
  <c r="G153" i="102"/>
  <c r="F153" i="102"/>
  <c r="G146" i="102"/>
  <c r="G133" i="102"/>
  <c r="F146" i="102"/>
  <c r="G134" i="102"/>
  <c r="F134" i="102"/>
  <c r="F133" i="102"/>
  <c r="G131" i="102"/>
  <c r="F131" i="102"/>
  <c r="G129" i="102"/>
  <c r="F129" i="102"/>
  <c r="G127" i="102"/>
  <c r="F127" i="102"/>
  <c r="G120" i="102"/>
  <c r="F120" i="102"/>
  <c r="G110" i="102"/>
  <c r="G109" i="102"/>
  <c r="F110" i="102"/>
  <c r="F109" i="102"/>
  <c r="G103" i="102"/>
  <c r="G101" i="102"/>
  <c r="G100" i="102"/>
  <c r="G99" i="102"/>
  <c r="F98" i="102"/>
  <c r="E98" i="102"/>
  <c r="G98" i="102"/>
  <c r="D98" i="102"/>
  <c r="D97" i="102"/>
  <c r="F97" i="102"/>
  <c r="G96" i="102"/>
  <c r="G95" i="102"/>
  <c r="G94" i="102"/>
  <c r="G93" i="102"/>
  <c r="F92" i="102"/>
  <c r="E92" i="102"/>
  <c r="D92" i="102"/>
  <c r="G91" i="102"/>
  <c r="F86" i="102"/>
  <c r="E86" i="102"/>
  <c r="G86" i="102"/>
  <c r="D86" i="102"/>
  <c r="G85" i="102"/>
  <c r="G84" i="102"/>
  <c r="G83" i="102"/>
  <c r="G82" i="102"/>
  <c r="G81" i="102"/>
  <c r="G80" i="102"/>
  <c r="G79" i="102"/>
  <c r="G78" i="102"/>
  <c r="G77" i="102"/>
  <c r="F76" i="102"/>
  <c r="E76" i="102"/>
  <c r="D76" i="102"/>
  <c r="G74" i="102"/>
  <c r="G73" i="102"/>
  <c r="G72" i="102"/>
  <c r="G71" i="102"/>
  <c r="G70" i="102"/>
  <c r="G69" i="102"/>
  <c r="G68" i="102"/>
  <c r="G67" i="102"/>
  <c r="F66" i="102"/>
  <c r="E66" i="102"/>
  <c r="D66" i="102"/>
  <c r="G65" i="102"/>
  <c r="G64" i="102"/>
  <c r="G63" i="102"/>
  <c r="G62" i="102"/>
  <c r="G61" i="102"/>
  <c r="G60" i="102"/>
  <c r="G59" i="102"/>
  <c r="G58" i="102"/>
  <c r="G57" i="102"/>
  <c r="F56" i="102"/>
  <c r="E56" i="102"/>
  <c r="E55" i="102"/>
  <c r="G56" i="102"/>
  <c r="D56" i="102"/>
  <c r="D55" i="102"/>
  <c r="G53" i="102"/>
  <c r="G52" i="102"/>
  <c r="F51" i="102"/>
  <c r="E51" i="102"/>
  <c r="E42" i="102"/>
  <c r="G42" i="102"/>
  <c r="G51" i="102"/>
  <c r="D51" i="102"/>
  <c r="D42" i="102"/>
  <c r="G50" i="102"/>
  <c r="G49" i="102"/>
  <c r="G44" i="102"/>
  <c r="F43" i="102"/>
  <c r="G43" i="102"/>
  <c r="E43" i="102"/>
  <c r="D43" i="102"/>
  <c r="G41" i="102"/>
  <c r="F40" i="102"/>
  <c r="E40" i="102"/>
  <c r="D40" i="102"/>
  <c r="G39" i="102"/>
  <c r="G38" i="102"/>
  <c r="F37" i="102"/>
  <c r="E37" i="102"/>
  <c r="G37" i="102"/>
  <c r="D37" i="102"/>
  <c r="G36" i="102"/>
  <c r="G35" i="102"/>
  <c r="G34" i="102"/>
  <c r="F33" i="102"/>
  <c r="E33" i="102"/>
  <c r="D33" i="102"/>
  <c r="G32" i="102"/>
  <c r="F31" i="102"/>
  <c r="G31" i="102"/>
  <c r="E31" i="102"/>
  <c r="D31" i="102"/>
  <c r="G30" i="102"/>
  <c r="F29" i="102"/>
  <c r="E29" i="102"/>
  <c r="G29" i="102"/>
  <c r="D29" i="102"/>
  <c r="G28" i="102"/>
  <c r="G27" i="102"/>
  <c r="G26" i="102"/>
  <c r="F25" i="102"/>
  <c r="F24" i="102"/>
  <c r="F23" i="102"/>
  <c r="F102" i="102"/>
  <c r="E25" i="102"/>
  <c r="E24" i="102"/>
  <c r="D25" i="102"/>
  <c r="D24" i="102"/>
  <c r="E10" i="102"/>
  <c r="A10" i="102"/>
  <c r="E9" i="102"/>
  <c r="A9" i="102"/>
  <c r="A8" i="102"/>
  <c r="E29" i="4"/>
  <c r="B29" i="4"/>
  <c r="G21" i="4"/>
  <c r="G480" i="76"/>
  <c r="G549" i="76"/>
  <c r="G551" i="76"/>
  <c r="G469" i="76"/>
  <c r="E511" i="76"/>
  <c r="H510" i="76"/>
  <c r="H480" i="76"/>
  <c r="H549" i="76"/>
  <c r="H551" i="76"/>
  <c r="G92" i="102"/>
  <c r="E340" i="76"/>
  <c r="K409" i="76"/>
  <c r="F481" i="76"/>
  <c r="D510" i="76"/>
  <c r="H148" i="76"/>
  <c r="H147" i="76"/>
  <c r="E151" i="76"/>
  <c r="F235" i="76"/>
  <c r="K481" i="76"/>
  <c r="K480" i="76"/>
  <c r="K549" i="76"/>
  <c r="G261" i="76"/>
  <c r="E391" i="76"/>
  <c r="G155" i="76"/>
  <c r="J453" i="76"/>
  <c r="H469" i="76"/>
  <c r="E469" i="76"/>
  <c r="E99" i="76"/>
  <c r="E134" i="76"/>
  <c r="D165" i="76"/>
  <c r="E321" i="76"/>
  <c r="E378" i="76"/>
  <c r="E395" i="76"/>
  <c r="G510" i="76"/>
  <c r="E525" i="76"/>
  <c r="F42" i="106"/>
  <c r="D357" i="76"/>
  <c r="H357" i="76"/>
  <c r="E201" i="76"/>
  <c r="D235" i="76"/>
  <c r="E351" i="76"/>
  <c r="I357" i="76"/>
  <c r="E381" i="76"/>
  <c r="E413" i="76"/>
  <c r="F409" i="76"/>
  <c r="J409" i="76"/>
  <c r="E432" i="76"/>
  <c r="E449" i="76"/>
  <c r="F469" i="76"/>
  <c r="E504" i="76"/>
  <c r="E506" i="76"/>
  <c r="D20" i="106"/>
  <c r="D245" i="100"/>
  <c r="F46" i="116"/>
  <c r="E46" i="116"/>
  <c r="E35" i="76"/>
  <c r="F24" i="76"/>
  <c r="F76" i="76"/>
  <c r="E76" i="76"/>
  <c r="D550" i="76"/>
  <c r="H550" i="76"/>
  <c r="D144" i="103"/>
  <c r="E343" i="103"/>
  <c r="D361" i="105"/>
  <c r="K24" i="76"/>
  <c r="E126" i="76"/>
  <c r="D23" i="103"/>
  <c r="E126" i="103"/>
  <c r="D160" i="104"/>
  <c r="D134" i="104"/>
  <c r="E48" i="76"/>
  <c r="G24" i="76"/>
  <c r="D102" i="76"/>
  <c r="I102" i="76"/>
  <c r="E129" i="76"/>
  <c r="E367" i="76"/>
  <c r="F357" i="76"/>
  <c r="E456" i="76"/>
  <c r="F453" i="76"/>
  <c r="D36" i="118"/>
  <c r="D79" i="118"/>
  <c r="F55" i="118"/>
  <c r="D87" i="118"/>
  <c r="F100" i="118"/>
  <c r="D101" i="118"/>
  <c r="E100" i="118"/>
  <c r="D105" i="118"/>
  <c r="H152" i="118"/>
  <c r="D156" i="118"/>
  <c r="D184" i="118"/>
  <c r="H183" i="118"/>
  <c r="D191" i="118"/>
  <c r="D221" i="118"/>
  <c r="G201" i="118"/>
  <c r="D248" i="118"/>
  <c r="G247" i="118"/>
  <c r="G246" i="118"/>
  <c r="D270" i="118"/>
  <c r="H272" i="118"/>
  <c r="D273" i="118"/>
  <c r="D292" i="118"/>
  <c r="G272" i="118"/>
  <c r="H310" i="76"/>
  <c r="E387" i="76"/>
  <c r="G390" i="76"/>
  <c r="J390" i="76"/>
  <c r="E201" i="118"/>
  <c r="H201" i="118"/>
  <c r="H200" i="118"/>
  <c r="D116" i="118"/>
  <c r="D224" i="118"/>
  <c r="I152" i="118"/>
  <c r="E243" i="118"/>
  <c r="D243" i="118"/>
  <c r="J481" i="76"/>
  <c r="D31" i="106"/>
  <c r="E183" i="118"/>
  <c r="G33" i="118"/>
  <c r="D143" i="118"/>
  <c r="H139" i="118"/>
  <c r="D169" i="118"/>
  <c r="D173" i="118"/>
  <c r="D258" i="118"/>
  <c r="D283" i="118"/>
  <c r="D230" i="118"/>
  <c r="G223" i="118"/>
  <c r="D233" i="118"/>
  <c r="E390" i="76"/>
  <c r="D125" i="100"/>
  <c r="D233" i="100"/>
  <c r="D210" i="100"/>
  <c r="F27" i="100"/>
  <c r="D43" i="100"/>
  <c r="D149" i="100"/>
  <c r="D162" i="100"/>
  <c r="D178" i="100"/>
  <c r="D193" i="100"/>
  <c r="D211" i="100"/>
  <c r="F6" i="101"/>
  <c r="F8" i="101"/>
  <c r="G12" i="101" s="1"/>
  <c r="H12" i="101" s="1"/>
  <c r="D110" i="100"/>
  <c r="D257" i="100"/>
  <c r="D282" i="100"/>
  <c r="F25" i="100"/>
  <c r="G32" i="118"/>
  <c r="G31" i="118"/>
  <c r="G294" i="118"/>
  <c r="E24" i="76"/>
  <c r="D152" i="118"/>
  <c r="G200" i="118"/>
  <c r="D201" i="118"/>
  <c r="G23" i="76"/>
  <c r="G22" i="76"/>
  <c r="E22" i="104"/>
  <c r="E21" i="104"/>
  <c r="G131" i="76"/>
  <c r="E131" i="76"/>
  <c r="E132" i="76"/>
  <c r="F200" i="118"/>
  <c r="J139" i="118"/>
  <c r="D140" i="118"/>
  <c r="D149" i="118"/>
  <c r="E139" i="118"/>
  <c r="D139" i="118"/>
  <c r="E481" i="76"/>
  <c r="E55" i="118"/>
  <c r="F75" i="102"/>
  <c r="G76" i="102"/>
  <c r="E137" i="76"/>
  <c r="F136" i="76"/>
  <c r="E136" i="76"/>
  <c r="E156" i="76"/>
  <c r="F155" i="76"/>
  <c r="F162" i="76"/>
  <c r="E162" i="76"/>
  <c r="E163" i="76"/>
  <c r="F177" i="76"/>
  <c r="E178" i="76"/>
  <c r="E270" i="76"/>
  <c r="F261" i="76"/>
  <c r="E375" i="76"/>
  <c r="F370" i="76"/>
  <c r="E370" i="76"/>
  <c r="G431" i="76"/>
  <c r="G430" i="76"/>
  <c r="H431" i="76"/>
  <c r="H430" i="76"/>
  <c r="D153" i="118"/>
  <c r="G183" i="118"/>
  <c r="H115" i="118"/>
  <c r="D115" i="118"/>
  <c r="D24" i="100"/>
  <c r="E262" i="76"/>
  <c r="G66" i="102"/>
  <c r="F55" i="102"/>
  <c r="D406" i="105"/>
  <c r="E55" i="76"/>
  <c r="H102" i="76"/>
  <c r="E211" i="76"/>
  <c r="K200" i="76"/>
  <c r="E200" i="76"/>
  <c r="H235" i="76"/>
  <c r="K357" i="76"/>
  <c r="E357" i="76"/>
  <c r="D169" i="115"/>
  <c r="J200" i="118"/>
  <c r="D236" i="118"/>
  <c r="F235" i="118"/>
  <c r="D268" i="118"/>
  <c r="E358" i="76"/>
  <c r="E247" i="118"/>
  <c r="F30" i="100"/>
  <c r="J30" i="100"/>
  <c r="E311" i="76"/>
  <c r="E410" i="76"/>
  <c r="F148" i="76"/>
  <c r="F42" i="102"/>
  <c r="E103" i="76"/>
  <c r="K176" i="76"/>
  <c r="K548" i="76"/>
  <c r="E472" i="76"/>
  <c r="H13" i="97"/>
  <c r="D138" i="115"/>
  <c r="D70" i="118"/>
  <c r="D134" i="103"/>
  <c r="E235" i="103"/>
  <c r="E23" i="105"/>
  <c r="E127" i="105"/>
  <c r="D152" i="105"/>
  <c r="D151" i="105"/>
  <c r="E395" i="105"/>
  <c r="D90" i="76"/>
  <c r="K90" i="76"/>
  <c r="J102" i="76"/>
  <c r="J23" i="76"/>
  <c r="J22" i="76"/>
  <c r="E141" i="76"/>
  <c r="K155" i="76"/>
  <c r="K147" i="76"/>
  <c r="I165" i="76"/>
  <c r="E174" i="76"/>
  <c r="J177" i="76"/>
  <c r="J176" i="76"/>
  <c r="J548" i="76"/>
  <c r="J550" i="76"/>
  <c r="E259" i="76"/>
  <c r="J310" i="76"/>
  <c r="E327" i="76"/>
  <c r="K329" i="76"/>
  <c r="E329" i="76"/>
  <c r="E353" i="76"/>
  <c r="G409" i="76"/>
  <c r="G234" i="76"/>
  <c r="G233" i="76"/>
  <c r="G453" i="76"/>
  <c r="E453" i="76"/>
  <c r="I510" i="76"/>
  <c r="I480" i="76"/>
  <c r="I549" i="76"/>
  <c r="I551" i="76"/>
  <c r="J33" i="118"/>
  <c r="D42" i="118"/>
  <c r="I55" i="118"/>
  <c r="I100" i="118"/>
  <c r="G100" i="118"/>
  <c r="D165" i="118"/>
  <c r="G33" i="102"/>
  <c r="E97" i="102"/>
  <c r="F241" i="102"/>
  <c r="D127" i="103"/>
  <c r="D220" i="103"/>
  <c r="D89" i="105"/>
  <c r="E144" i="105"/>
  <c r="F90" i="76"/>
  <c r="E91" i="76"/>
  <c r="G102" i="76"/>
  <c r="K102" i="76"/>
  <c r="K23" i="76"/>
  <c r="K22" i="76"/>
  <c r="I147" i="76"/>
  <c r="E166" i="76"/>
  <c r="F165" i="76"/>
  <c r="E165" i="76"/>
  <c r="E188" i="76"/>
  <c r="J261" i="76"/>
  <c r="J234" i="76"/>
  <c r="J233" i="76"/>
  <c r="D310" i="76"/>
  <c r="E330" i="76"/>
  <c r="F329" i="76"/>
  <c r="D370" i="76"/>
  <c r="H409" i="76"/>
  <c r="E447" i="76"/>
  <c r="F431" i="76"/>
  <c r="K453" i="76"/>
  <c r="E466" i="76"/>
  <c r="E470" i="76"/>
  <c r="E496" i="76"/>
  <c r="F510" i="76"/>
  <c r="E510" i="76"/>
  <c r="J510" i="76"/>
  <c r="J480" i="76"/>
  <c r="J549" i="76"/>
  <c r="E19" i="109"/>
  <c r="E17" i="109"/>
  <c r="E14" i="109"/>
  <c r="E10" i="109"/>
  <c r="D41" i="115"/>
  <c r="D86" i="115"/>
  <c r="D187" i="115"/>
  <c r="D186" i="115"/>
  <c r="D233" i="115"/>
  <c r="D232" i="115"/>
  <c r="E33" i="118"/>
  <c r="D34" i="118"/>
  <c r="D51" i="118"/>
  <c r="D109" i="118"/>
  <c r="D162" i="118"/>
  <c r="D196" i="118"/>
  <c r="D202" i="118"/>
  <c r="I200" i="118"/>
  <c r="D53" i="118"/>
  <c r="F168" i="118"/>
  <c r="F32" i="118"/>
  <c r="F31" i="118"/>
  <c r="F294" i="118"/>
  <c r="D226" i="118"/>
  <c r="I155" i="76"/>
  <c r="E257" i="76"/>
  <c r="H329" i="76"/>
  <c r="H370" i="76"/>
  <c r="E467" i="76"/>
  <c r="E482" i="76"/>
  <c r="E24" i="91"/>
  <c r="E24" i="100"/>
  <c r="E23" i="100"/>
  <c r="E22" i="100"/>
  <c r="E32" i="100"/>
  <c r="G22" i="101"/>
  <c r="H22" i="101"/>
  <c r="G30" i="101" s="1"/>
  <c r="H30" i="101" s="1"/>
  <c r="J55" i="118"/>
  <c r="H100" i="118"/>
  <c r="H32" i="118"/>
  <c r="H31" i="118"/>
  <c r="H294" i="118"/>
  <c r="D159" i="118"/>
  <c r="G168" i="118"/>
  <c r="F183" i="118"/>
  <c r="D183" i="118"/>
  <c r="E223" i="118"/>
  <c r="D238" i="118"/>
  <c r="E235" i="118"/>
  <c r="D235" i="118"/>
  <c r="F247" i="118"/>
  <c r="F246" i="118"/>
  <c r="D256" i="100"/>
  <c r="J224" i="76"/>
  <c r="J552" i="76"/>
  <c r="J544" i="76"/>
  <c r="G545" i="76"/>
  <c r="G536" i="76"/>
  <c r="G553" i="76"/>
  <c r="D223" i="118"/>
  <c r="E200" i="118"/>
  <c r="D200" i="118"/>
  <c r="J545" i="76"/>
  <c r="J547" i="76"/>
  <c r="J536" i="76"/>
  <c r="D247" i="118"/>
  <c r="E246" i="118"/>
  <c r="D246" i="118"/>
  <c r="F54" i="102"/>
  <c r="G55" i="102"/>
  <c r="F24" i="100"/>
  <c r="D168" i="118"/>
  <c r="G224" i="76"/>
  <c r="G544" i="76"/>
  <c r="G546" i="76"/>
  <c r="E32" i="118"/>
  <c r="D33" i="118"/>
  <c r="D18" i="115"/>
  <c r="D17" i="115"/>
  <c r="D280" i="115"/>
  <c r="F430" i="76"/>
  <c r="I32" i="118"/>
  <c r="I31" i="118"/>
  <c r="I294" i="118"/>
  <c r="D100" i="118"/>
  <c r="I550" i="76"/>
  <c r="E155" i="76"/>
  <c r="D55" i="118"/>
  <c r="F480" i="76"/>
  <c r="J551" i="76"/>
  <c r="G97" i="102"/>
  <c r="J32" i="118"/>
  <c r="J31" i="118"/>
  <c r="J294" i="118"/>
  <c r="E126" i="105"/>
  <c r="K550" i="76"/>
  <c r="K551" i="76"/>
  <c r="F147" i="76"/>
  <c r="E147" i="76"/>
  <c r="E148" i="76"/>
  <c r="E177" i="76"/>
  <c r="F176" i="76"/>
  <c r="F234" i="76"/>
  <c r="F233" i="76"/>
  <c r="E480" i="76"/>
  <c r="F549" i="76"/>
  <c r="G547" i="76"/>
  <c r="F548" i="76"/>
  <c r="E176" i="76"/>
  <c r="D32" i="118"/>
  <c r="E31" i="118"/>
  <c r="G552" i="76"/>
  <c r="J553" i="76"/>
  <c r="J546" i="76"/>
  <c r="E549" i="76"/>
  <c r="F551" i="76"/>
  <c r="F550" i="76"/>
  <c r="E548" i="76"/>
  <c r="E550" i="76"/>
  <c r="D31" i="118"/>
  <c r="E294" i="118"/>
  <c r="D294" i="118"/>
  <c r="E551" i="76"/>
  <c r="G155" i="102"/>
  <c r="G40" i="102"/>
  <c r="G25" i="102"/>
  <c r="E23" i="102"/>
  <c r="G24" i="102"/>
  <c r="F155" i="102"/>
  <c r="F108" i="102"/>
  <c r="F286" i="102"/>
  <c r="D75" i="102"/>
  <c r="D54" i="102"/>
  <c r="D23" i="102"/>
  <c r="G23" i="102"/>
  <c r="D102" i="102"/>
  <c r="D42" i="100"/>
  <c r="D41" i="100"/>
  <c r="D304" i="100"/>
  <c r="F29" i="100"/>
  <c r="J29" i="100"/>
  <c r="D23" i="100"/>
  <c r="D37" i="106"/>
  <c r="D42" i="106"/>
  <c r="E437" i="76"/>
  <c r="E431" i="76"/>
  <c r="I430" i="76"/>
  <c r="E430" i="76"/>
  <c r="D409" i="76"/>
  <c r="E300" i="76"/>
  <c r="H261" i="76"/>
  <c r="F545" i="76"/>
  <c r="F536" i="76"/>
  <c r="E289" i="76"/>
  <c r="E276" i="76"/>
  <c r="K261" i="76"/>
  <c r="K234" i="76"/>
  <c r="K233" i="76"/>
  <c r="K545" i="76"/>
  <c r="I261" i="76"/>
  <c r="D234" i="76"/>
  <c r="D233" i="76"/>
  <c r="D545" i="76"/>
  <c r="E253" i="76"/>
  <c r="I235" i="76"/>
  <c r="E238" i="76"/>
  <c r="E236" i="76"/>
  <c r="H234" i="76"/>
  <c r="F23" i="76"/>
  <c r="F22" i="76"/>
  <c r="E140" i="76"/>
  <c r="I23" i="76"/>
  <c r="I22" i="76"/>
  <c r="I544" i="76"/>
  <c r="K544" i="76"/>
  <c r="K224" i="76"/>
  <c r="D23" i="76"/>
  <c r="D22" i="76"/>
  <c r="D544" i="76"/>
  <c r="I224" i="76"/>
  <c r="E102" i="76"/>
  <c r="H23" i="76"/>
  <c r="E90" i="76"/>
  <c r="E361" i="105"/>
  <c r="E360" i="105"/>
  <c r="E215" i="105"/>
  <c r="E193" i="105"/>
  <c r="E89" i="105"/>
  <c r="E22" i="105"/>
  <c r="E21" i="105"/>
  <c r="D360" i="105"/>
  <c r="D215" i="105"/>
  <c r="D193" i="105"/>
  <c r="D22" i="105"/>
  <c r="D21" i="105"/>
  <c r="E89" i="104"/>
  <c r="E88" i="104"/>
  <c r="E87" i="104"/>
  <c r="E183" i="104"/>
  <c r="D89" i="104"/>
  <c r="D88" i="104"/>
  <c r="D87" i="104"/>
  <c r="D183" i="104"/>
  <c r="D22" i="104"/>
  <c r="D21" i="104"/>
  <c r="D182" i="104"/>
  <c r="E321" i="103"/>
  <c r="E320" i="103"/>
  <c r="E175" i="103"/>
  <c r="E153" i="103"/>
  <c r="E22" i="103"/>
  <c r="E21" i="103"/>
  <c r="D321" i="103"/>
  <c r="D320" i="103"/>
  <c r="D175" i="103"/>
  <c r="D153" i="103"/>
  <c r="D126" i="103"/>
  <c r="D89" i="103"/>
  <c r="D22" i="103"/>
  <c r="D21" i="103"/>
  <c r="F23" i="100"/>
  <c r="J23" i="100"/>
  <c r="D22" i="100"/>
  <c r="E261" i="76"/>
  <c r="I234" i="76"/>
  <c r="I233" i="76"/>
  <c r="I545" i="76"/>
  <c r="I547" i="76"/>
  <c r="D536" i="76"/>
  <c r="D553" i="76"/>
  <c r="K536" i="76"/>
  <c r="K553" i="76"/>
  <c r="E235" i="76"/>
  <c r="H233" i="76"/>
  <c r="F544" i="76"/>
  <c r="F224" i="76"/>
  <c r="D224" i="76"/>
  <c r="K546" i="76"/>
  <c r="K547" i="76"/>
  <c r="H22" i="76"/>
  <c r="E23" i="76"/>
  <c r="D546" i="76"/>
  <c r="D547" i="76"/>
  <c r="E192" i="105"/>
  <c r="E191" i="105"/>
  <c r="E459" i="105"/>
  <c r="E457" i="105"/>
  <c r="D192" i="105"/>
  <c r="D191" i="105"/>
  <c r="D459" i="105"/>
  <c r="D457" i="105"/>
  <c r="E182" i="104"/>
  <c r="E152" i="103"/>
  <c r="E151" i="103"/>
  <c r="E367" i="103"/>
  <c r="D152" i="103"/>
  <c r="D151" i="103"/>
  <c r="D368" i="103"/>
  <c r="D32" i="100"/>
  <c r="F32" i="100"/>
  <c r="J32" i="100"/>
  <c r="F22" i="100"/>
  <c r="J22" i="100"/>
  <c r="D552" i="76"/>
  <c r="I536" i="76"/>
  <c r="I553" i="76"/>
  <c r="I546" i="76"/>
  <c r="K552" i="76"/>
  <c r="E234" i="76"/>
  <c r="H536" i="76"/>
  <c r="H545" i="76"/>
  <c r="E545" i="76"/>
  <c r="E233" i="76"/>
  <c r="F552" i="76"/>
  <c r="F553" i="76"/>
  <c r="F546" i="76"/>
  <c r="F547" i="76"/>
  <c r="H224" i="76"/>
  <c r="H544" i="76"/>
  <c r="E22" i="76"/>
  <c r="E462" i="105"/>
  <c r="E454" i="105"/>
  <c r="E455" i="105"/>
  <c r="D455" i="105"/>
  <c r="D462" i="105"/>
  <c r="D454" i="105"/>
  <c r="E368" i="103"/>
  <c r="E379" i="103"/>
  <c r="D367" i="103"/>
  <c r="D378" i="103"/>
  <c r="D379" i="103"/>
  <c r="E536" i="76"/>
  <c r="I552" i="76"/>
  <c r="E544" i="76"/>
  <c r="H547" i="76"/>
  <c r="H546" i="76"/>
  <c r="H553" i="76"/>
  <c r="H552" i="76"/>
  <c r="E224" i="76"/>
  <c r="E378" i="103"/>
  <c r="E553" i="76"/>
  <c r="E552" i="76"/>
  <c r="E547" i="76"/>
  <c r="E546" i="76"/>
  <c r="E75" i="102"/>
  <c r="G75" i="102"/>
  <c r="E54" i="102"/>
  <c r="G54" i="102"/>
  <c r="E102" i="102"/>
  <c r="G102" i="102"/>
</calcChain>
</file>

<file path=xl/sharedStrings.xml><?xml version="1.0" encoding="utf-8"?>
<sst xmlns="http://schemas.openxmlformats.org/spreadsheetml/2006/main" count="5144" uniqueCount="2597">
  <si>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</si>
  <si>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</si>
  <si>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</si>
  <si>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</si>
  <si>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</si>
  <si>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</si>
  <si>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</si>
  <si>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</si>
  <si>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</si>
  <si>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</si>
  <si>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</si>
  <si>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</si>
  <si>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</si>
  <si>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</si>
  <si>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</si>
  <si>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</si>
  <si>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</si>
  <si>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</si>
  <si>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</si>
  <si>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</si>
  <si>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</si>
  <si>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</si>
  <si>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</si>
  <si>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</si>
  <si>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</si>
  <si>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</si>
  <si>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</si>
  <si>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</si>
  <si>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</si>
  <si>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</si>
  <si>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</si>
  <si>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</si>
  <si>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</si>
  <si>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</si>
  <si>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</si>
  <si>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</si>
  <si>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</si>
  <si>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</si>
  <si>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</si>
  <si>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</si>
  <si>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</si>
  <si>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</si>
  <si>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</si>
  <si>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</si>
  <si>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</si>
  <si>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</si>
  <si>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</si>
  <si>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</si>
  <si>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</si>
  <si>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</si>
  <si>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</si>
  <si>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</si>
  <si>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</si>
  <si>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</si>
  <si>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</si>
  <si>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</si>
  <si>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</si>
  <si>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</si>
  <si>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</si>
  <si>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</si>
  <si>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</si>
  <si>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</si>
  <si>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</si>
  <si>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</si>
  <si>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</si>
  <si>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</si>
  <si>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</si>
  <si>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</si>
  <si>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</si>
  <si>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</si>
  <si>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</si>
  <si>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</si>
  <si>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</si>
  <si>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</si>
  <si>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</si>
  <si>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</si>
  <si>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</si>
  <si>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</si>
  <si>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</si>
  <si>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</si>
  <si>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</si>
  <si>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</si>
  <si>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</si>
  <si>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</si>
  <si>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</si>
  <si>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</si>
  <si>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</si>
  <si>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</si>
  <si>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</si>
  <si>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</si>
  <si>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</si>
  <si>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</si>
  <si>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</si>
  <si>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</si>
  <si>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</si>
  <si>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</si>
  <si>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</si>
  <si>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</si>
  <si>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</si>
  <si>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</si>
  <si>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</si>
  <si>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</si>
  <si>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</si>
  <si>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</si>
  <si>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</si>
  <si>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</si>
  <si>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</si>
  <si>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</si>
  <si>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</si>
  <si>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</si>
  <si>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</si>
  <si>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</si>
  <si>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</si>
  <si>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</si>
  <si>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</si>
  <si>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</si>
  <si>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</si>
  <si>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</si>
  <si>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</si>
  <si>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</si>
  <si>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</si>
  <si>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</si>
  <si>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</si>
  <si>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</si>
  <si>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</si>
  <si>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</si>
  <si>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</si>
  <si>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</si>
  <si>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</si>
  <si>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</si>
  <si>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</si>
  <si>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</si>
  <si>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</si>
  <si>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</si>
  <si>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</si>
  <si>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</si>
  <si>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</si>
  <si>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</si>
  <si>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</si>
  <si>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</si>
  <si>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</si>
  <si>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</si>
  <si>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</si>
  <si>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</si>
  <si>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</si>
  <si>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</si>
  <si>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</si>
  <si>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</si>
  <si>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</si>
  <si>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</si>
  <si>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</si>
  <si>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</si>
  <si>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</si>
  <si>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</si>
  <si>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</si>
  <si>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</si>
  <si>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</si>
  <si>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</si>
  <si>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</si>
  <si>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</si>
  <si>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</si>
  <si>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</si>
  <si>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</si>
  <si>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</si>
  <si>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</si>
  <si>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</si>
  <si>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</si>
  <si>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</si>
  <si>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</si>
  <si>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</si>
  <si>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</si>
  <si>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</si>
  <si>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</si>
  <si>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</si>
  <si>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</si>
  <si>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</si>
  <si>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</si>
  <si>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</si>
  <si>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</si>
  <si>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</si>
  <si>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</si>
  <si>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</si>
  <si>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</si>
  <si>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</si>
  <si>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</si>
  <si>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</si>
  <si>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</si>
  <si>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</si>
  <si>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</si>
  <si>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</si>
  <si>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</si>
  <si>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</si>
  <si>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</si>
  <si>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</si>
  <si>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</si>
  <si>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</si>
  <si>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</si>
  <si>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</si>
  <si>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</si>
  <si>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</si>
  <si>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</si>
  <si>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</si>
  <si>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</si>
  <si>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</si>
  <si>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</si>
  <si>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</si>
  <si>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</si>
  <si>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</si>
  <si>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</si>
  <si>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</si>
  <si>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</si>
  <si>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</si>
  <si>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</si>
  <si>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</si>
  <si>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</si>
  <si>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</si>
  <si>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</si>
  <si>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</si>
  <si>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</si>
  <si>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</si>
  <si>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</si>
  <si>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</si>
  <si>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</si>
  <si>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</si>
  <si>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</si>
  <si>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</si>
  <si>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</si>
  <si>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</si>
  <si>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</si>
  <si>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</si>
  <si>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</si>
  <si>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</si>
  <si>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</si>
  <si>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</si>
  <si>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</si>
  <si>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</si>
  <si>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</si>
  <si>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</si>
  <si>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</si>
  <si>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</si>
  <si>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</si>
  <si>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</si>
  <si>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</si>
  <si>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</si>
  <si>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</si>
  <si>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</si>
  <si>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</si>
  <si>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</si>
  <si>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</si>
  <si>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</si>
  <si>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</si>
  <si>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</si>
  <si>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</si>
  <si>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</si>
  <si>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</si>
  <si>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</si>
  <si>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</si>
  <si>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</si>
  <si>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</si>
  <si>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</si>
  <si>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</si>
  <si>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</si>
  <si>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</si>
  <si>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</si>
  <si>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</si>
  <si>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</si>
  <si>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</si>
  <si>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</si>
  <si>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</si>
  <si>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</si>
  <si>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</si>
  <si>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</si>
  <si>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</si>
  <si>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</si>
  <si>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</si>
  <si>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</si>
  <si>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</si>
  <si>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</si>
  <si>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</si>
  <si>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</si>
  <si>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</si>
  <si>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</si>
  <si>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</si>
  <si>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</si>
  <si>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</si>
  <si>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</si>
  <si>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</si>
  <si>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</si>
  <si>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</si>
  <si>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</si>
  <si>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</si>
  <si>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</si>
  <si>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</si>
  <si>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</si>
  <si>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</si>
  <si>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</si>
  <si>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</si>
  <si>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</si>
  <si>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</si>
  <si>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</si>
  <si>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</si>
  <si>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</si>
  <si>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</si>
  <si>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</si>
  <si>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</si>
  <si>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</si>
  <si>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</si>
  <si>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</si>
  <si>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</si>
  <si>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</si>
  <si>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</si>
  <si>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</si>
  <si>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</si>
  <si>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</si>
  <si>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</si>
  <si>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</si>
  <si>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</si>
  <si>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</si>
  <si>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</si>
  <si>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</si>
  <si>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</si>
  <si>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</si>
  <si>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</si>
  <si>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</si>
  <si>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</si>
  <si>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</si>
  <si>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</si>
  <si>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</si>
  <si>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</si>
  <si>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</si>
  <si>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</si>
  <si>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</si>
  <si>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</si>
  <si>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</si>
  <si>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</si>
  <si>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</si>
  <si>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</si>
  <si>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</si>
  <si>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</si>
  <si>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</si>
  <si>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</si>
  <si>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</si>
  <si>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</si>
  <si>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</si>
  <si>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</si>
  <si>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</si>
  <si>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</si>
  <si>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</si>
  <si>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</si>
  <si>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</si>
  <si>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</si>
  <si>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</si>
  <si>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</si>
  <si>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</si>
  <si>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</si>
  <si>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</si>
  <si>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</si>
  <si>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</si>
  <si>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</si>
  <si>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</si>
  <si>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</si>
  <si>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</si>
  <si>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</si>
  <si>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</si>
  <si>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</si>
  <si>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</si>
  <si>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</si>
  <si>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</si>
  <si>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</si>
  <si>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</si>
  <si>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</si>
  <si>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</si>
  <si>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</si>
  <si>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</si>
  <si>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</si>
  <si>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</si>
  <si>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</si>
  <si>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</si>
  <si>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</si>
  <si>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</si>
  <si>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</si>
  <si>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</si>
  <si>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</si>
  <si>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</si>
  <si>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</si>
  <si>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</si>
  <si>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</si>
  <si>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</si>
  <si>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</si>
  <si>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</si>
  <si>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</si>
  <si>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</si>
  <si>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</si>
  <si>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</si>
  <si>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</si>
  <si>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</si>
  <si>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</si>
  <si>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</si>
  <si>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</si>
  <si>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</si>
  <si>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</si>
  <si>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</si>
  <si>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</si>
  <si>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</si>
  <si>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</si>
  <si>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</si>
  <si>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</si>
  <si>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</si>
  <si>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</si>
  <si>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</si>
  <si>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</si>
  <si>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</si>
  <si>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</si>
  <si>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</si>
  <si>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</si>
  <si>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</si>
  <si>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</si>
  <si>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</si>
  <si>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</si>
  <si>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</si>
  <si>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</si>
  <si>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</si>
  <si>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</si>
  <si>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</si>
  <si>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</si>
  <si>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</si>
  <si>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</si>
  <si>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</si>
  <si>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</si>
  <si>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</si>
  <si>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</si>
  <si>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</si>
  <si>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</si>
  <si>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</si>
  <si>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</si>
  <si>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</si>
  <si>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</si>
  <si>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</si>
  <si>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</si>
  <si>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</si>
  <si>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</si>
  <si>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</si>
  <si>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</si>
  <si>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</si>
  <si>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</si>
  <si>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</si>
  <si>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</si>
  <si>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</si>
  <si>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</si>
  <si>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</si>
  <si>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</si>
  <si>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</si>
  <si>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</si>
  <si>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</si>
  <si>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</si>
  <si>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</si>
  <si>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</si>
  <si>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</si>
  <si>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</si>
  <si>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</si>
  <si>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</si>
  <si>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</si>
  <si>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</si>
  <si>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</si>
  <si>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</si>
  <si>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</si>
  <si>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</si>
  <si>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</si>
  <si>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</si>
  <si>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</si>
  <si>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</si>
  <si>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</si>
  <si>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</si>
  <si>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</si>
  <si>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</si>
  <si>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</si>
  <si>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</si>
  <si>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</si>
  <si>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</si>
  <si>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</si>
  <si>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</si>
  <si>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</si>
  <si>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</si>
  <si>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</si>
  <si>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</si>
  <si>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</si>
  <si>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</si>
  <si>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</si>
  <si>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</si>
  <si>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</si>
  <si>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</si>
  <si>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</si>
  <si>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</si>
  <si>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</si>
  <si>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</si>
  <si>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</si>
  <si>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</si>
  <si>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</si>
  <si>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</si>
  <si>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</si>
  <si>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</si>
  <si>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</si>
  <si>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</si>
  <si>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</si>
  <si>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</si>
  <si>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</si>
  <si>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</si>
  <si>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</si>
  <si>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</si>
  <si>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</si>
  <si>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</si>
  <si>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</si>
  <si>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</si>
  <si>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</si>
  <si>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</si>
  <si>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</si>
  <si>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</si>
  <si>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</si>
  <si>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</si>
  <si>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</si>
  <si>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</si>
  <si>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</si>
  <si>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</si>
  <si>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</si>
  <si>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</si>
  <si>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</si>
  <si>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</si>
  <si>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</si>
  <si>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</si>
  <si>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</si>
  <si>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</si>
  <si>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</si>
  <si>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</si>
  <si>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</si>
  <si>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</si>
  <si>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</si>
  <si>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</si>
  <si>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</si>
  <si>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</si>
  <si>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</si>
  <si>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</si>
  <si>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</si>
  <si>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</si>
  <si>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</si>
  <si>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</si>
  <si>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</si>
  <si>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</si>
  <si>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</si>
  <si>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</si>
  <si>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</si>
  <si>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</si>
  <si>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</si>
  <si>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</si>
  <si>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</si>
  <si>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</si>
  <si>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</si>
  <si>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</si>
  <si>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</si>
  <si>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</si>
  <si>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</si>
  <si>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</si>
  <si>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</si>
  <si>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</si>
  <si>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</si>
  <si>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</si>
  <si>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</si>
  <si>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</si>
  <si>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</si>
  <si>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</si>
  <si>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</si>
  <si>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</si>
  <si>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</si>
  <si>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</si>
  <si>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</si>
  <si>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</si>
  <si>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</si>
  <si>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</si>
  <si>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</si>
  <si>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</si>
  <si>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</si>
  <si>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</si>
  <si>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</si>
  <si>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</si>
  <si>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</si>
  <si>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</si>
  <si>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</si>
  <si>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</si>
  <si>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</si>
  <si>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</si>
  <si>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</si>
  <si>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</si>
  <si>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</si>
  <si>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</si>
  <si>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</si>
  <si>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</si>
  <si>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</si>
  <si>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</si>
  <si>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</si>
  <si>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</si>
  <si>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</si>
  <si>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</si>
  <si>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</si>
  <si>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</si>
  <si>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</si>
  <si>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</si>
  <si>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</si>
  <si>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</si>
  <si>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</si>
  <si>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</si>
  <si>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</si>
  <si>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</si>
  <si>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</si>
  <si>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</si>
  <si>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</si>
  <si>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</si>
  <si>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</si>
  <si>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</si>
  <si>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</si>
  <si>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</si>
  <si>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</si>
  <si>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</si>
  <si>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</si>
  <si>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</si>
  <si>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</si>
  <si>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</si>
  <si>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</si>
  <si>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</si>
  <si>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</si>
  <si>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</si>
  <si>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</si>
  <si>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</si>
  <si>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</si>
  <si>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</si>
  <si>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</si>
  <si>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</si>
  <si>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</si>
  <si>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</si>
  <si>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</si>
  <si>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</si>
  <si>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</si>
  <si>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</si>
  <si>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</si>
  <si>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</si>
  <si>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</si>
  <si>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</si>
  <si>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</si>
  <si>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</si>
  <si>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</si>
  <si>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</si>
  <si>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</si>
  <si>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</si>
  <si>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</si>
  <si>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</si>
  <si>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</si>
  <si>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</si>
  <si>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</si>
  <si>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</si>
  <si>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</si>
  <si>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</si>
  <si>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</si>
  <si>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</si>
  <si>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</si>
  <si>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</si>
  <si>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</si>
  <si>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</si>
  <si>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</si>
  <si>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</si>
  <si>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</si>
  <si>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</si>
  <si>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</si>
  <si>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</si>
  <si>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</si>
  <si>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</si>
  <si>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</si>
  <si>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</si>
  <si>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</si>
  <si>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</si>
  <si>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</si>
  <si>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</si>
  <si>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</si>
  <si>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</si>
  <si>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</si>
  <si>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</si>
  <si>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</si>
  <si>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</si>
  <si>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</si>
  <si>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</si>
  <si>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</si>
  <si>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</si>
  <si>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</si>
  <si>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</si>
  <si>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</si>
  <si>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</si>
  <si>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</si>
  <si>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</si>
  <si>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</si>
  <si>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</si>
  <si>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</si>
  <si>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</si>
  <si>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</si>
  <si>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</si>
  <si>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</si>
  <si>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</si>
  <si>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</si>
  <si>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</si>
  <si>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</si>
  <si>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</si>
  <si>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</si>
  <si>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</si>
  <si>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</si>
  <si>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</si>
  <si>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</si>
  <si>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</si>
  <si>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</si>
  <si>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</si>
  <si>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</si>
  <si>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</si>
  <si>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</si>
  <si>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</si>
  <si>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</si>
  <si>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</si>
  <si>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</si>
  <si>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</si>
  <si>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</si>
  <si>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</si>
  <si>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</si>
  <si>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</si>
  <si>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</si>
  <si>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</si>
  <si>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</si>
  <si>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</si>
  <si>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</si>
  <si>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</si>
  <si>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</si>
  <si>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</si>
  <si>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</si>
  <si>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</si>
  <si>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</si>
  <si>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</si>
  <si>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</si>
  <si>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</si>
  <si>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</si>
  <si>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</si>
  <si>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</si>
  <si>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</si>
  <si>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</si>
  <si>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</si>
  <si>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</si>
  <si>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</si>
  <si>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</si>
  <si>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</si>
  <si>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</si>
  <si>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</si>
  <si>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</si>
  <si>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</si>
  <si>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</si>
  <si>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</si>
  <si>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</si>
  <si>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</si>
  <si>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</si>
  <si>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</si>
  <si>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</si>
  <si>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</si>
  <si>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</si>
  <si>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</si>
  <si>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</si>
  <si>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</si>
  <si>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</si>
  <si>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</si>
  <si>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</si>
  <si>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</si>
  <si>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</si>
  <si>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</si>
  <si>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</si>
  <si>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</si>
  <si>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</si>
  <si>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</si>
  <si>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</si>
  <si>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</si>
  <si>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</si>
  <si>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</si>
  <si>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</si>
  <si>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</si>
  <si>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</si>
  <si>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</si>
  <si>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</si>
  <si>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</si>
  <si>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</si>
  <si>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</si>
  <si>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</si>
  <si>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</si>
  <si>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</si>
  <si>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</si>
  <si>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</si>
  <si>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</si>
  <si>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</si>
  <si>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</si>
  <si>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</si>
  <si>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</si>
  <si>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</si>
  <si>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</si>
  <si>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</si>
  <si>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</si>
  <si>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</si>
  <si>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</si>
  <si>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</si>
  <si>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</si>
  <si>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</si>
  <si>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</si>
  <si>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</si>
  <si>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</si>
  <si>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</si>
  <si>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</si>
  <si>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</si>
  <si>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</si>
  <si>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</si>
  <si>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</si>
  <si>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</si>
  <si>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</si>
  <si>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</si>
  <si>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</si>
  <si>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</si>
  <si>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</si>
  <si>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</si>
  <si>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</si>
  <si>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</si>
  <si>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</si>
  <si>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</si>
  <si>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</si>
  <si>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</si>
  <si>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</si>
  <si>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</si>
  <si>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</si>
  <si>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</si>
  <si>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</si>
  <si>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</si>
  <si>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</si>
  <si>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</si>
  <si>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</si>
  <si>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</si>
  <si>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</si>
  <si>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</si>
  <si>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</si>
  <si>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</si>
  <si>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</si>
  <si>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</si>
  <si>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</si>
  <si>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</si>
  <si>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</si>
  <si>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</si>
  <si>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</si>
  <si>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</si>
  <si>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</si>
  <si>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</si>
  <si>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</si>
  <si>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</si>
  <si>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</si>
  <si>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</si>
  <si>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</si>
  <si>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</si>
  <si>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</si>
  <si>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</si>
  <si>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</si>
  <si>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</si>
  <si>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</si>
  <si>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</si>
  <si>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</si>
  <si>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</si>
  <si>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</si>
  <si>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</si>
  <si>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</si>
  <si>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</si>
  <si>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</si>
  <si>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</si>
  <si>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</si>
  <si>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</si>
  <si>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</si>
  <si>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</si>
  <si>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</si>
  <si>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</si>
  <si>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</si>
  <si>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</si>
  <si>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</si>
  <si>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</si>
  <si>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</si>
  <si>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</si>
  <si>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</si>
  <si>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</si>
  <si>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</si>
  <si>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</si>
  <si>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</si>
  <si>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</si>
  <si>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</si>
  <si>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</si>
  <si>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</si>
  <si>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</si>
  <si>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</si>
  <si>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</si>
  <si>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</si>
  <si>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</si>
  <si>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</si>
  <si>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</si>
  <si>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</si>
  <si>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</si>
  <si>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</si>
  <si>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</si>
  <si>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</si>
  <si>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</si>
  <si>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</si>
  <si>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</si>
  <si>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</si>
  <si>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</si>
  <si>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</si>
  <si>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</si>
  <si>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</si>
  <si>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</si>
  <si>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</si>
  <si>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</si>
  <si>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</si>
  <si>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</si>
  <si>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</si>
  <si>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</si>
  <si>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</si>
  <si>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</si>
  <si>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</si>
  <si>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</si>
  <si>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</si>
  <si>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</si>
  <si>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</si>
  <si>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</si>
  <si>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</si>
  <si>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</si>
  <si>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</si>
  <si>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</si>
  <si>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</si>
  <si>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</si>
  <si>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</si>
  <si>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</si>
  <si>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</si>
  <si>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</si>
  <si>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</si>
  <si>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</si>
  <si>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</si>
  <si>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</si>
  <si>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</si>
  <si>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</si>
  <si>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</si>
  <si>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</si>
  <si>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</si>
  <si>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</si>
  <si>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</si>
  <si>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</si>
  <si>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</si>
  <si>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</si>
  <si>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</si>
  <si>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</si>
  <si>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</si>
  <si>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</si>
  <si>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</si>
  <si>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</si>
  <si>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</si>
  <si>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</si>
  <si>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</si>
  <si>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</si>
  <si>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</si>
  <si>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</si>
  <si>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</si>
  <si>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</si>
  <si>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</si>
  <si>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</si>
  <si>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</si>
  <si>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</si>
  <si>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</si>
  <si>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</si>
  <si>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</si>
  <si>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</si>
  <si>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</si>
  <si>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</si>
  <si>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</si>
  <si>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</si>
  <si>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</si>
  <si>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</si>
  <si>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</si>
  <si>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</si>
  <si>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</si>
  <si>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</si>
  <si>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</si>
  <si>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</si>
  <si>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</si>
  <si>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</si>
  <si>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</si>
  <si>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</si>
  <si>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</si>
  <si>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</si>
  <si>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</si>
  <si>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</si>
  <si>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</si>
  <si>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</si>
  <si>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</si>
  <si>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</si>
  <si>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</si>
  <si>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</si>
  <si>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</si>
  <si>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</si>
  <si>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</si>
  <si>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</si>
  <si>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</si>
  <si>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Образац 1</t>
  </si>
  <si>
    <t>БИЛАНС СТАЊА</t>
  </si>
  <si>
    <t>Износ из претходне    године</t>
  </si>
  <si>
    <t>Износ текуће године</t>
  </si>
  <si>
    <t>(почетно      стање)</t>
  </si>
  <si>
    <t>Бруто</t>
  </si>
  <si>
    <t>Исправка вредности</t>
  </si>
  <si>
    <t>Нето                           (5 – 6)</t>
  </si>
  <si>
    <t>АКТИВА</t>
  </si>
  <si>
    <t>1001</t>
  </si>
  <si>
    <t>000000</t>
  </si>
  <si>
    <t>НEФИНАНСИЈСКА ИМОВИНА        (1002 + 1020)</t>
  </si>
  <si>
    <t>1002</t>
  </si>
  <si>
    <t>010000</t>
  </si>
  <si>
    <t>НЕФИНАНСИЈСКА ИМОВИНА У СТАЛНИМ СРЕДСТВИМА  (1003 + 1007 + 1009 + 1011 + 1015 + 1018)</t>
  </si>
  <si>
    <t>1003</t>
  </si>
  <si>
    <t>011000</t>
  </si>
  <si>
    <t>НЕКРЕТНИНЕ И ОПРЕМА                     (од 1004 до 1006)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</si>
  <si>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</si>
  <si>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</si>
  <si>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</si>
  <si>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</si>
  <si>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</si>
  <si>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</si>
  <si>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</si>
  <si>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</si>
  <si>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</si>
  <si>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</si>
  <si>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</si>
  <si>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</si>
  <si>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</si>
  <si>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</si>
  <si>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</si>
  <si>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</si>
  <si>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</si>
  <si>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</si>
  <si>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</si>
  <si>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</si>
  <si>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</si>
  <si>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</si>
  <si>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НЕФИНАНСИЈСКА ИМОВИНА У ПРИПРЕМИ И АВАНСИ (1016 + 1017)</t>
  </si>
  <si>
    <t>015100</t>
  </si>
  <si>
    <t>Нефинансијска имовина у припреми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</si>
  <si>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</si>
  <si>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</si>
  <si>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</si>
  <si>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</si>
  <si>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</si>
  <si>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</si>
  <si>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</si>
  <si>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</si>
  <si>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</si>
  <si>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</si>
  <si>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Нето                       (5 – 6)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</si>
  <si>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</si>
  <si>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</si>
  <si>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</si>
  <si>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</si>
  <si>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</si>
  <si>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</si>
  <si>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</si>
  <si>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</si>
  <si>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</si>
  <si>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</si>
  <si>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</si>
  <si>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</si>
  <si>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ДУГОРОЧНА ДОМАЋА ФИНАНСИЈСКА ИМОВИНА                 (од 1031 до 1039)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</si>
  <si>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</si>
  <si>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</si>
  <si>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</si>
  <si>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</si>
  <si>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ДУГОРОЧНA СТРАНА ФИНАНСИЈСКА ИМОВИНА (од 1041 до 1048)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</si>
  <si>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</si>
  <si>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</si>
  <si>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</si>
  <si>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</si>
  <si>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</si>
  <si>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</si>
  <si>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</si>
  <si>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</si>
  <si>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</si>
  <si>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</si>
  <si>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</si>
  <si>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</si>
  <si>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</si>
  <si>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</si>
  <si>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</si>
  <si>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КРАТКОРОЧНА ПОТРАЖИВАЊА (1061)</t>
  </si>
  <si>
    <t>Нето                        (5 – 6)</t>
  </si>
  <si>
    <t>Потраживања по основу продаје и друга потраживања</t>
  </si>
  <si>
    <t>КРАТКОРОЧНИ ПЛАСМАНИ               (од 1063 до 1066)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</si>
  <si>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</si>
  <si>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</si>
  <si>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</si>
  <si>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</si>
  <si>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</si>
  <si>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</si>
  <si>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</si>
  <si>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</si>
  <si>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</si>
  <si>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</si>
  <si>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</si>
  <si>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</si>
  <si>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</si>
  <si>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</si>
  <si>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</si>
  <si>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</si>
  <si>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(1075 + 1099 + 1118 + 1173 + 1198 + 1212)</t>
  </si>
  <si>
    <t>ДУГОРОЧНЕ ОБАВЕЗЕ (1076 + 1086 + 1093 + 1095 + 1097)</t>
  </si>
  <si>
    <t>ДОМАЋЕ ДУГОРОЧНЕ ОБАВЕЗЕ (од 1077 до 1085)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</si>
  <si>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</si>
  <si>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</si>
  <si>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</si>
  <si>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</si>
  <si>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</si>
  <si>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</si>
  <si>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</si>
  <si>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</si>
  <si>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</si>
  <si>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</si>
  <si>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</si>
  <si>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</si>
  <si>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</si>
  <si>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</si>
  <si>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</si>
  <si>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</si>
  <si>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</si>
  <si>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</si>
  <si>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</si>
  <si>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</si>
  <si>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</si>
  <si>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</si>
  <si>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</si>
  <si>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</si>
  <si>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</si>
  <si>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</si>
  <si>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</si>
  <si>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</si>
  <si>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</si>
  <si>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</si>
  <si>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</si>
  <si>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</si>
  <si>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</si>
  <si>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</si>
  <si>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 xml:space="preserve">4 </t>
  </si>
  <si>
    <t xml:space="preserve">5 </t>
  </si>
  <si>
    <t>КРАТКОРОЧНЕ СТРАНЕ ОБАВЕЗЕ (од 1110 до 1115)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</si>
  <si>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</si>
  <si>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</si>
  <si>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</si>
  <si>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</si>
  <si>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</si>
  <si>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</si>
  <si>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 (1117)</t>
  </si>
  <si>
    <t>Краткорочне обавезе по основу гаранција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</si>
  <si>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</si>
  <si>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</si>
  <si>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</si>
  <si>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</si>
  <si>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</si>
  <si>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</si>
  <si>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</si>
  <si>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НАКНАДА ЗАПОСЛЕНИМА (од 1126 до 1130)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</si>
  <si>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</si>
  <si>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</si>
  <si>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</si>
  <si>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</si>
  <si>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</si>
  <si>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</si>
  <si>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</si>
  <si>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</si>
  <si>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</si>
  <si>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</si>
  <si>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</si>
  <si>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</si>
  <si>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</si>
  <si>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</si>
  <si>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</si>
  <si>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НАКНАДА У НАТУРИ (од 1142 до 1146)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</si>
  <si>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</si>
  <si>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</si>
  <si>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</si>
  <si>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</si>
  <si>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</si>
  <si>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СОЦИЈАЛНЕ ПОМОЋИ ЗАПОСЛЕНИМА (од 1148 до 1152)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</si>
  <si>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</si>
  <si>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</si>
  <si>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</si>
  <si>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</si>
  <si>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</si>
  <si>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СЛУЖБЕНА ПУТОВАЊА И УСЛУГЕ ПО УГОВОРУ (од 1154 до 1160)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</si>
  <si>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</si>
  <si>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</si>
  <si>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</si>
  <si>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</si>
  <si>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</si>
  <si>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</si>
  <si>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</si>
  <si>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ПОСЛАНИЧКИХ ДОДАТАКА (од 1162 до 1166)</t>
  </si>
  <si>
    <t>Обавезе за нето исплаћени посланички додатак</t>
  </si>
  <si>
    <t>Обавезе по основу пореза на исплаћени посланички додатак</t>
  </si>
  <si>
    <t>Обавезе по основу доприноса за пензијско и инвалидско осигурање за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</si>
  <si>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</si>
  <si>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</si>
  <si>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ПО ОСНОВУ СУДИЈСКИХ ДОДАТАКА (од 1168 до 1172)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</si>
  <si>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</si>
  <si>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</si>
  <si>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пензијско и инвалидско осигурање за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</si>
  <si>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</si>
  <si>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</si>
  <si>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</si>
  <si>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</si>
  <si>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отплате домаћих камата</t>
  </si>
  <si>
    <t>Обавезе по основу отплате страних камата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</si>
  <si>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</si>
  <si>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</si>
  <si>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(од 1180 до 1183)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</si>
  <si>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</si>
  <si>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</si>
  <si>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</si>
  <si>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</si>
  <si>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ДОНАЦИЈА, ДОТАЦИЈА И ТРАНСФЕРА (од 1185 до 1188)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</si>
  <si>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</si>
  <si>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</si>
  <si>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</si>
  <si>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</si>
  <si>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ОБАВЕЗЕ ЗА СОЦИЈАЛНО ОСИГУРАЊЕ (1190 + 1191)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</si>
  <si>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</si>
  <si>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</si>
  <si>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ЗА ОСТАЛЕ РАСХОДЕ (од 1193 до 1197)</t>
  </si>
  <si>
    <t>Обавезе по основу дотација невладиним организацијама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</si>
  <si>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</si>
  <si>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</si>
  <si>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</si>
  <si>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ОБАВЕЗЕ ИЗ ПОСЛОВАЊА (1199+ 1203 + 1206 + 1208)</t>
  </si>
  <si>
    <t>ПРИМЉЕНИ АВАНСИ, ДЕПОЗИТИ И КАУЦИЈЕ (од 1200 до 1202)</t>
  </si>
  <si>
    <t>Примљени аванси</t>
  </si>
  <si>
    <t>Примљени депозити</t>
  </si>
  <si>
    <t>Примљене кауције</t>
  </si>
  <si>
    <t>ОБАВЕЗЕ ПРЕМА ДОБАВЉАЧИМА (1204 + 1205)</t>
  </si>
  <si>
    <t>Добављачи у земљи</t>
  </si>
  <si>
    <t>Добављачи у иностранству</t>
  </si>
  <si>
    <t>ОБАВЕЗЕ ЗА ИЗДАТЕ ЧЕКОВЕ И ОБВЕЗНИЦЕ (1207)</t>
  </si>
  <si>
    <t>Обавезе за издате чекове и обвезнице</t>
  </si>
  <si>
    <t>ОСТАЛЕ ОБАВЕЗЕ (1209 до 1211)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</si>
  <si>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</si>
  <si>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</si>
  <si>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</si>
  <si>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ПАСИВНА ВРЕМЕНСКА РАЗГРАНИЧЕЊА (1213)</t>
  </si>
  <si>
    <t>ПАСИВНА ВРЕМЕНСКА РАЗГРАНИЧЕЊА (од 1214 до 1217)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</si>
  <si>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</si>
  <si>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</si>
  <si>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</si>
  <si>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</si>
  <si>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</si>
  <si>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</si>
  <si>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</si>
  <si>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</si>
  <si>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</si>
  <si>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</si>
  <si>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</si>
  <si>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</si>
  <si>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</si>
  <si>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</si>
  <si>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</si>
  <si>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</si>
  <si>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</si>
  <si>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Нераспоређени вишак прихода и примања  из ранијих година</t>
  </si>
  <si>
    <t>Дефицит из ранијих година</t>
  </si>
  <si>
    <t>ПРОМЕНЕ У ВРЕДНОСТИ И ОБИМУ</t>
  </si>
  <si>
    <t>ПОЗИТИВНЕ ПРОМЕНЕ У ВРЕДНОСТИ И ОБИМУ (1235 + 1237 - 1236 - 1238)</t>
  </si>
  <si>
    <t>НЕГАТИВНЕ ПРОМЕНЕ У ВРЕДНОСТИ И ОБИМУ (1236 + 1238 - 1235 - 1237)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</si>
  <si>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</si>
  <si>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</si>
  <si>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</si>
  <si>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</si>
  <si>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УКУПНА ПАСИВА (1074 + 1218)</t>
  </si>
  <si>
    <t xml:space="preserve">ВАНБИЛАНСНА ПАСИВА </t>
  </si>
  <si>
    <t>Датум _______________________</t>
  </si>
  <si>
    <t xml:space="preserve">Лице одговорно за      </t>
  </si>
  <si>
    <t>попуњавање обрасца</t>
  </si>
  <si>
    <t>Образац 2</t>
  </si>
  <si>
    <t>БИЛАНС ПРИХОДА И РАСХОДА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</si>
  <si>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</si>
  <si>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</si>
  <si>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</si>
  <si>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</si>
  <si>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Порези на доходак и капиталне добитке које плаћају физичка лица</t>
  </si>
  <si>
    <t>ПОРЕЗ НА ФОНД ЗАРАДА (2009)</t>
  </si>
  <si>
    <t>ПОРЕЗ НА ИМОВИНУ (од 2011 до 2016)</t>
  </si>
  <si>
    <t>ПОРЕЗ НА ДОБРА И УСЛУГЕ (од 2018 до 2022)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</si>
  <si>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</si>
  <si>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</si>
  <si>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</si>
  <si>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</si>
  <si>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</si>
  <si>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</si>
  <si>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</si>
  <si>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</si>
  <si>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послодаваца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</si>
  <si>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</si>
  <si>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</si>
  <si>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</si>
  <si>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</si>
  <si>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</si>
  <si>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</si>
  <si>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</si>
  <si>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</si>
  <si>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 xml:space="preserve">Приходи од новчаних казни за кривична дела 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</si>
  <si>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</si>
  <si>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</si>
  <si>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</si>
  <si>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</si>
  <si>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</si>
  <si>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</si>
  <si>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</si>
  <si>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</si>
  <si>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</si>
  <si>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</si>
  <si>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</si>
  <si>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</si>
  <si>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</si>
  <si>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</si>
  <si>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</si>
  <si>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</si>
  <si>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</si>
  <si>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</si>
  <si>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</si>
  <si>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</si>
  <si>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</si>
  <si>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</si>
  <si>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</si>
  <si>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</si>
  <si>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</si>
  <si>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</si>
  <si>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</si>
  <si>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</si>
  <si>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</si>
  <si>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 xml:space="preserve">Допринос за пензијско и инвалидско осигурање 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</si>
  <si>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</si>
  <si>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</si>
  <si>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</si>
  <si>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</si>
  <si>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</si>
  <si>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</si>
  <si>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</si>
  <si>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</si>
  <si>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</si>
  <si>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</si>
  <si>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</si>
  <si>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</si>
  <si>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</si>
  <si>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 xml:space="preserve">Материјали за пољопривреду 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</si>
  <si>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</si>
  <si>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</si>
  <si>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зграда и грађевинских објеката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</si>
  <si>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</si>
  <si>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</si>
  <si>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</si>
  <si>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</si>
  <si>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</si>
  <si>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</si>
  <si>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</si>
  <si>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</si>
  <si>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ПО ГАРАНЦИЈАМА (2234)</t>
  </si>
  <si>
    <t>ПРАТЕЋИ ТРОШКОВИ ЗАДУЖИВАЊА (од 2236 до 2238)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</si>
  <si>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</si>
  <si>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</si>
  <si>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</si>
  <si>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</si>
  <si>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</si>
  <si>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</si>
  <si>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</si>
  <si>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</si>
  <si>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</si>
  <si>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</si>
  <si>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</si>
  <si>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</si>
  <si>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</si>
  <si>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</si>
  <si>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</si>
  <si>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</si>
  <si>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</si>
  <si>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</si>
  <si>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</si>
  <si>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</si>
  <si>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</si>
  <si>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</si>
  <si>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</si>
  <si>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услед елементарних непогода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</si>
  <si>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</si>
  <si>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</si>
  <si>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</si>
  <si>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</si>
  <si>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</si>
  <si>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</si>
  <si>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</si>
  <si>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Опрема за образовање, науку, културу и спорт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</si>
  <si>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</si>
  <si>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</si>
  <si>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</si>
  <si>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</si>
  <si>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</si>
  <si>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</si>
  <si>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</si>
  <si>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</si>
  <si>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</si>
  <si>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</si>
  <si>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</si>
  <si>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</si>
  <si>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</si>
  <si>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</si>
  <si>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</si>
  <si>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 xml:space="preserve">УТВРЂИВАЊЕ РЕЗУЛТАТА ПОСЛОВАЊА 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</si>
  <si>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</si>
  <si>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</si>
  <si>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</si>
  <si>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</si>
  <si>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</si>
  <si>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</si>
  <si>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финансираних из кредита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</si>
  <si>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</si>
  <si>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</si>
  <si>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</si>
  <si>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</si>
  <si>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(ЗА ПРЕНОС У НАРЕДНУ ГОДИНУ) (2360 + 2361 = 2357)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</si>
  <si>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</si>
  <si>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</si>
  <si>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Датум </t>
  </si>
  <si>
    <t xml:space="preserve">                                                               Лице одговорно за      </t>
  </si>
  <si>
    <t xml:space="preserve">              Наредбодавац</t>
  </si>
  <si>
    <t xml:space="preserve">                                                          попуњавање обрасца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</si>
  <si>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</si>
  <si>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</si>
  <si>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</si>
  <si>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</si>
  <si>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</si>
  <si>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</si>
  <si>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</si>
  <si>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</si>
  <si>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</si>
  <si>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</si>
  <si>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</si>
  <si>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</si>
  <si>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</si>
  <si>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</si>
  <si>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</si>
  <si>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</si>
  <si>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</si>
  <si>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</si>
  <si>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</si>
  <si>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</si>
  <si>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</si>
  <si>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</si>
  <si>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ДОМАЋИХ ЗАДУЖИВАЊА (од 3030 до 3038)</t>
  </si>
  <si>
    <t>Примања од задуживања од осталих поверилаца у земљи</t>
  </si>
  <si>
    <t>ПРИМАЊА ОД ИНОСТРАНОГ ЗАДУЖИВАЊА (од 3040 до 3046)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</si>
  <si>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</si>
  <si>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задуживања од иностраних пословних банака </t>
  </si>
  <si>
    <t>ПРИМАЊА ОД ПРОДАЈЕ ФИНАНСИЈСКЕ ИМОВИНЕ (3048 + 3058)</t>
  </si>
  <si>
    <t xml:space="preserve">ПРИМАЊА ОД ПРОДАЈЕ ДОМАЋЕ ФИНАНСИЈСКЕ ИМОВИНЕ (од 3049 до 3057) </t>
  </si>
  <si>
    <t>Примања од отплате кредита датих домаћим пословним банкама</t>
  </si>
  <si>
    <t>ПРИМАЊА ОД ПРОДАЈЕ СТРАНЕ ФИНАНСИЈСКЕ ИМОВИНЕ (од 3059 до 3066)</t>
  </si>
  <si>
    <t>ИЗДАЦИ (3068 + 3114)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</si>
  <si>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</si>
  <si>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</si>
  <si>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</si>
  <si>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</si>
  <si>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</si>
  <si>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</si>
  <si>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</si>
  <si>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</si>
  <si>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</si>
  <si>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</si>
  <si>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</si>
  <si>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</si>
  <si>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</si>
  <si>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</si>
  <si>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</si>
  <si>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</si>
  <si>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</si>
  <si>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</si>
  <si>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</si>
  <si>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</si>
  <si>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</si>
  <si>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ДОМАЋИМ КРЕДИТОРИМА (од 3117 до 3125)</t>
  </si>
  <si>
    <t xml:space="preserve">Отплата главнице на домаће финансијске деривате </t>
  </si>
  <si>
    <t>ОТПЛАТА ГЛАВНИЦЕ СТРАНИМ КРЕДИТОРИМА (од 3127 до 3133)</t>
  </si>
  <si>
    <t>Отплата главнице страним пословним банкама</t>
  </si>
  <si>
    <t>Отплата главнице осталим страним кредиторима</t>
  </si>
  <si>
    <t>ОТПЛАТА ГЛАВНИЦЕ ПО ГАРАНЦИЈАМА (3135)</t>
  </si>
  <si>
    <t>ОТПЛАТА ГЛАВНИЦЕ ЗА ФИНАНСИЈСКИ ЛИЗИНГ (3137)</t>
  </si>
  <si>
    <t>ОТПЛАТА ГАРАНЦИЈА ПО КОМЕРЦИЈАЛНИМ ТРАНСАКЦИЈАМА (3139)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</si>
  <si>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</si>
  <si>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</si>
  <si>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</si>
  <si>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</si>
  <si>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Набавка финансијске имовине која се финансира из средстава за реализацију националног инвестиционог плана</t>
  </si>
  <si>
    <t>ВИШАК ПРИМАЊА (3001 – 3067) &gt; 0</t>
  </si>
  <si>
    <t>МАЊАК ПРИМАЊА (3067 – 3001) &gt; 0</t>
  </si>
  <si>
    <t xml:space="preserve">                                                              Лице одговорно за      </t>
  </si>
  <si>
    <t xml:space="preserve">                      Наредбодавац</t>
  </si>
  <si>
    <t>Образац 4</t>
  </si>
  <si>
    <t>ИЗВЕШТАЈ О НОВЧАНИМ ТОКОВИМА</t>
  </si>
  <si>
    <t xml:space="preserve">Износ 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</si>
  <si>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</si>
  <si>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</si>
  <si>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</si>
  <si>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</si>
  <si>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</si>
  <si>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</si>
  <si>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</si>
  <si>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</si>
  <si>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</si>
  <si>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</si>
  <si>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</si>
  <si>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</si>
  <si>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</si>
  <si>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</si>
  <si>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</si>
  <si>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</si>
  <si>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</si>
  <si>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</si>
  <si>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</si>
  <si>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</si>
  <si>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</si>
  <si>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</si>
  <si>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</si>
  <si>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</si>
  <si>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</si>
  <si>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</si>
  <si>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</si>
  <si>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</si>
  <si>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</si>
  <si>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</si>
  <si>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</si>
  <si>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</si>
  <si>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</si>
  <si>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</si>
  <si>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</si>
  <si>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</si>
  <si>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</si>
  <si>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</si>
  <si>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</si>
  <si>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</si>
  <si>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</si>
  <si>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</si>
  <si>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</si>
  <si>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</si>
  <si>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</si>
  <si>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</si>
  <si>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</si>
  <si>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</si>
  <si>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</si>
  <si>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</si>
  <si>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</si>
  <si>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</si>
  <si>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</si>
  <si>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</si>
  <si>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</si>
  <si>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</si>
  <si>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</si>
  <si>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</si>
  <si>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</si>
  <si>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</si>
  <si>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</si>
  <si>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</si>
  <si>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</si>
  <si>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</si>
  <si>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</si>
  <si>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</si>
  <si>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</si>
  <si>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</si>
  <si>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</si>
  <si>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</si>
  <si>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</si>
  <si>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</si>
  <si>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</si>
  <si>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</si>
  <si>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</si>
  <si>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</si>
  <si>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Амортизација култивисане имовине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</si>
  <si>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</si>
  <si>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</si>
  <si>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</si>
  <si>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</si>
  <si>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</si>
  <si>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</si>
  <si>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</si>
  <si>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</si>
  <si>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</si>
  <si>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</si>
  <si>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</si>
  <si>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</si>
  <si>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</si>
  <si>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</si>
  <si>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</si>
  <si>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</si>
  <si>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</si>
  <si>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</si>
  <si>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</si>
  <si>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</si>
  <si>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</si>
  <si>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</si>
  <si>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</si>
  <si>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</si>
  <si>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 xml:space="preserve">Обавезне таксе 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</si>
  <si>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</si>
  <si>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</si>
  <si>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</si>
  <si>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</si>
  <si>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</si>
  <si>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</si>
  <si>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</si>
  <si>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</si>
  <si>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</si>
  <si>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</si>
  <si>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</si>
  <si>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</si>
  <si>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</si>
  <si>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</si>
  <si>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</si>
  <si>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</si>
  <si>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</si>
  <si>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</si>
  <si>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</si>
  <si>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</si>
  <si>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</si>
  <si>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</si>
  <si>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</si>
  <si>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</si>
  <si>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</si>
  <si>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</si>
  <si>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</si>
  <si>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</si>
  <si>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</si>
  <si>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</si>
  <si>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</si>
  <si>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</si>
  <si>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</si>
  <si>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</si>
  <si>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</si>
  <si>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</si>
  <si>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САЛДО ГОТОВИНЕ НА ПОЧЕТКУ ГОДИНЕ</t>
  </si>
  <si>
    <t>КОРИГОВАНИ ПРИЛИВИ ЗА ПРИМЉЕНА СРЕДСТВА У ОБРАЧУНУ (4001 + 4438)</t>
  </si>
  <si>
    <t>Корекција новчаних прилива за наплаћена средства којa се не евидентирају преко класа 700000, 800000 и 900000</t>
  </si>
  <si>
    <t>КОРИГОВАНИ ОДЛИВИ ЗА ИСПЛАЋЕНА СРЕДСТВА У ОБРАЧУНУ (4171 – 4440 + 4441)</t>
  </si>
  <si>
    <t>Корекција новчаних одлива за износ обрачунате амортизације књижене на терет сопствених прихода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</si>
  <si>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</si>
  <si>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</si>
  <si>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Датум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</si>
  <si>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</si>
  <si>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</si>
  <si>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попуњавање обрасца</t>
  </si>
  <si>
    <t>Образац 6</t>
  </si>
  <si>
    <t>Ред. Бр.</t>
  </si>
  <si>
    <t>НАЗИВ ОБАВЕЗЕ</t>
  </si>
  <si>
    <t>3=4+5</t>
  </si>
  <si>
    <t>ЗА ЛЕКОВЕ И ПОМАГАЛА НА НАЛОГ У АПОТЕКАМА</t>
  </si>
  <si>
    <t xml:space="preserve">ЗА ЛЕКОВЕ НА РЕЦЕПТ </t>
  </si>
  <si>
    <t>ЗА ПОМАГАЛА НА НАЛОГ</t>
  </si>
  <si>
    <t xml:space="preserve">ЛЕКОВИ </t>
  </si>
  <si>
    <t>ЛЕКОВИ У ЗУ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</si>
  <si>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</si>
  <si>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</si>
  <si>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</si>
  <si>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</si>
  <si>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</si>
  <si>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</si>
  <si>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4.3.</t>
  </si>
  <si>
    <t>4.4.</t>
  </si>
  <si>
    <t>4.5.</t>
  </si>
  <si>
    <t>СТЕНТОВИ</t>
  </si>
  <si>
    <t>4.6.</t>
  </si>
  <si>
    <t>ГРАФТОВИ</t>
  </si>
  <si>
    <t>4.7.</t>
  </si>
  <si>
    <t>ОСТАЛИ УГРАДНИ МАТЕРИЈАЛ</t>
  </si>
  <si>
    <t>5.</t>
  </si>
  <si>
    <t>САНИТЕТСКИ И МЕДИЦИНСКИ ПОТРОШНИ МАТЕРИЈАЛ</t>
  </si>
  <si>
    <t>6.</t>
  </si>
  <si>
    <t>МАТЕРИЈАЛ ЗА ДИЈАЛИЗУ СА ЛЕКОВИМА (РЕКОРМОН И ЕПРЕКС)</t>
  </si>
  <si>
    <t>7.</t>
  </si>
  <si>
    <t>ИСХРАНА (НАМИРНИЦЕ И УСЛУГЕ)</t>
  </si>
  <si>
    <t>8.</t>
  </si>
  <si>
    <t>ЕНЕРГЕНТИ</t>
  </si>
  <si>
    <t>8.1.</t>
  </si>
  <si>
    <t>ДАЉИНСКО ГРЕЈАЊЕ</t>
  </si>
  <si>
    <t>8.2.</t>
  </si>
  <si>
    <t>ГАС</t>
  </si>
  <si>
    <t>8.3.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</si>
  <si>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</si>
  <si>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</si>
  <si>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</si>
  <si>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</si>
  <si>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</si>
  <si>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9.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</si>
  <si>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</si>
  <si>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</si>
  <si>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</si>
  <si>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</si>
  <si>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</si>
  <si>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</si>
  <si>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ОБАВЕЗЕ ПРЕМА ОСТАЛИМ ЈКП</t>
  </si>
  <si>
    <t>10.</t>
  </si>
  <si>
    <t>ОСТАЛЕ ОБАВЕЗЕ</t>
  </si>
  <si>
    <t>11.</t>
  </si>
  <si>
    <t xml:space="preserve">УКУПНЕ ОБАВЕЗЕ - 252000 
(1+2+3+4+5+6+7+8+9+10) </t>
  </si>
  <si>
    <t>Напомена: Подаци у овом обрасцу морају бити сложени са подацима у БИЛАНСУ СТАЊА</t>
  </si>
  <si>
    <t>__________________________</t>
  </si>
  <si>
    <t>Телефон:__________________________</t>
  </si>
  <si>
    <t>Образац 7</t>
  </si>
  <si>
    <t>Ред. бр.</t>
  </si>
  <si>
    <t>Конто</t>
  </si>
  <si>
    <t>НАЗИВ</t>
  </si>
  <si>
    <t>I</t>
  </si>
  <si>
    <t>Потраживања по основу продаје и друга потраживања (1+2+3+4+5+6+7)</t>
  </si>
  <si>
    <t>део 122100</t>
  </si>
  <si>
    <t>Од РФЗО</t>
  </si>
  <si>
    <t>Од Фонда за социјално осигурање војних осигураника</t>
  </si>
  <si>
    <t>Од Фонда здравства Црне Горе</t>
  </si>
  <si>
    <t>Од Фонда здравства Републике Српске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</si>
  <si>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</si>
  <si>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</si>
  <si>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</si>
  <si>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</si>
  <si>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</si>
  <si>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</si>
  <si>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</si>
  <si>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</si>
  <si>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</si>
  <si>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</si>
  <si>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</si>
  <si>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Телефон:</t>
  </si>
  <si>
    <t>____________</t>
  </si>
  <si>
    <t>Logicka Kontrola</t>
  </si>
  <si>
    <t>Nema gresaka!!!!!</t>
  </si>
  <si>
    <t>Kraj kontrole</t>
  </si>
  <si>
    <t>Образац 8</t>
  </si>
  <si>
    <t>Залихе</t>
  </si>
  <si>
    <t>ЗАЛИХЕ (II+III+IV+V)</t>
  </si>
  <si>
    <t>II</t>
  </si>
  <si>
    <t>III</t>
  </si>
  <si>
    <t>Залихе робе за даљу продају (лекови и помагала у апотекама)</t>
  </si>
  <si>
    <t>IV</t>
  </si>
  <si>
    <t>Ситан инвентар</t>
  </si>
  <si>
    <t>V</t>
  </si>
  <si>
    <t>022210</t>
  </si>
  <si>
    <t>Материјал за сталне трошкове (грејање)</t>
  </si>
  <si>
    <t>022220</t>
  </si>
  <si>
    <t>Материјал за поправке и одржавање</t>
  </si>
  <si>
    <t>022230</t>
  </si>
  <si>
    <t>Материјал за обављање делатности</t>
  </si>
  <si>
    <t>3.1</t>
  </si>
  <si>
    <t>022231</t>
  </si>
  <si>
    <t>3.2</t>
  </si>
  <si>
    <t>022237</t>
  </si>
  <si>
    <t>Медицински и лабораторијски материјал</t>
  </si>
  <si>
    <t>3.2.1</t>
  </si>
  <si>
    <r>
      <t>Лекови (3.2.</t>
    </r>
    <r>
      <rPr>
        <i/>
        <sz val="10"/>
        <color indexed="8"/>
        <rFont val="Arial"/>
        <family val="2"/>
      </rPr>
      <t>1.1+3.2.1.2+3.2.1.3+3.2.1.4+3.2.1.5+3.2.1.6+3.2.1.7</t>
    </r>
    <r>
      <rPr>
        <sz val="10"/>
        <color indexed="8"/>
        <rFont val="Arial"/>
        <family val="2"/>
      </rPr>
      <t>)</t>
    </r>
  </si>
  <si>
    <t>3.2.1.1</t>
  </si>
  <si>
    <t>Лекови у ЗУ</t>
  </si>
  <si>
    <t>3.2.1.2</t>
  </si>
  <si>
    <t>Вакцине</t>
  </si>
  <si>
    <t>3.2.1.3</t>
  </si>
  <si>
    <t>Цитостатици са листе лекова</t>
  </si>
  <si>
    <t>3.2.1.4</t>
  </si>
  <si>
    <t>Лекови са Ц листе по тендеру РФЗО</t>
  </si>
  <si>
    <t>3.2.1.5</t>
  </si>
  <si>
    <t>Лекови за хемофилију</t>
  </si>
  <si>
    <t>3.2.1.6</t>
  </si>
  <si>
    <t>Лекови за лечење ретких болести</t>
  </si>
  <si>
    <t>3.2.1.7</t>
  </si>
  <si>
    <t>Лекови ван листе лекова (без лекова за лечење ретких болести)</t>
  </si>
  <si>
    <t>3.2.2</t>
  </si>
  <si>
    <t>Крв и лабилни продукти од крви</t>
  </si>
  <si>
    <t>3.2.3</t>
  </si>
  <si>
    <r>
      <t>Уградни материјал (3.2.</t>
    </r>
    <r>
      <rPr>
        <i/>
        <sz val="10"/>
        <color indexed="8"/>
        <rFont val="Arial"/>
        <family val="2"/>
      </rPr>
      <t>3.1+3.2.3.2+3.2.3.3+3.2.3.4+3.2.3.5+3.2.3.6+3.2.3.7</t>
    </r>
    <r>
      <rPr>
        <sz val="10"/>
        <color indexed="8"/>
        <rFont val="Arial"/>
        <family val="2"/>
      </rPr>
      <t>)</t>
    </r>
  </si>
  <si>
    <t>3.2.3.1</t>
  </si>
  <si>
    <t>Уградни материјал у ортопедији</t>
  </si>
  <si>
    <t>3.2.3.2</t>
  </si>
  <si>
    <t>Имплантанти у ортопедији</t>
  </si>
  <si>
    <t>3.2.3.3</t>
  </si>
  <si>
    <t>Уградни материјал у кардиохирургији</t>
  </si>
  <si>
    <t>3.2.3.4</t>
  </si>
  <si>
    <t>Пејсмекери и електроде</t>
  </si>
  <si>
    <t>3.2.3.5</t>
  </si>
  <si>
    <t>Стентови</t>
  </si>
  <si>
    <t>3.2.3.6</t>
  </si>
  <si>
    <t>Графтови</t>
  </si>
  <si>
    <t>3.2.3.7</t>
  </si>
  <si>
    <t>Остали уградни материјал</t>
  </si>
  <si>
    <t>3.2.4</t>
  </si>
  <si>
    <t>3.2.5</t>
  </si>
  <si>
    <t>Материјал за дијализу</t>
  </si>
  <si>
    <t>3.3</t>
  </si>
  <si>
    <t>022238</t>
  </si>
  <si>
    <t>Материјал за домаћинство и угоститељство</t>
  </si>
  <si>
    <t>3.4</t>
  </si>
  <si>
    <t>Остали материјал за обављање делатности</t>
  </si>
  <si>
    <t>ЦИТОСТАТИЦИ СА ЛИСТЕ ЛЕКОВА</t>
  </si>
  <si>
    <t>ЛЕКОВИ СА Ц ЛИСТЕ ПО ТЕНДЕРУ РФЗО</t>
  </si>
  <si>
    <t>ОСТАЛИ УГРАДНИ МАТЕРИЈАЛ У ОРТОПЕДИЈИ</t>
  </si>
  <si>
    <t>ОРТОПЕДИЈА - ЕНДОПРОТЕЗЕ</t>
  </si>
  <si>
    <t xml:space="preserve"> УГРАДНИ МАТЕРИЈАЛ У КАРДИОХИРУРГИЈИ</t>
  </si>
  <si>
    <t>ПЕЈСМЕЈКЕРИ И ЕЛЕКТРОДЕ</t>
  </si>
  <si>
    <t>022240</t>
  </si>
  <si>
    <t>Залихе лекова на рецепт и помагала у апотекама</t>
  </si>
  <si>
    <t>Потрошни материјал (1+2+3+4)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</si>
  <si>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</si>
  <si>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</si>
  <si>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           (од 4328 до 4330)</t>
  </si>
  <si>
    <t>ПОРЕЗИ, ОБАВЕЗНЕ ТАКСЕ, КАЗНЕ, ПЕНАЛИ И КАМАТЕ (од 5329 до 5331)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</si>
  <si>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</si>
  <si>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</si>
  <si>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</si>
  <si>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</si>
  <si>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</si>
  <si>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</si>
  <si>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</si>
  <si>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ЗУ од којих је набављена крв</t>
  </si>
  <si>
    <t>Остали добављачи</t>
  </si>
  <si>
    <t>Укупно остали</t>
  </si>
  <si>
    <t>7 = 1+2+3+6</t>
  </si>
  <si>
    <t>426700 - Крв и лабилни продукти од крви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</si>
  <si>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</si>
  <si>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</si>
  <si>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КРВ 2а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</si>
  <si>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</si>
  <si>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</si>
  <si>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</si>
  <si>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</si>
  <si>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</si>
  <si>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</si>
  <si>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</si>
  <si>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</si>
  <si>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</si>
  <si>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</si>
  <si>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</si>
  <si>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</si>
  <si>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</si>
  <si>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</si>
  <si>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</si>
  <si>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</si>
  <si>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</si>
  <si>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</si>
  <si>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</si>
  <si>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</si>
  <si>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</si>
  <si>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</si>
  <si>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</si>
  <si>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</si>
  <si>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</si>
  <si>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</si>
  <si>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26</t>
  </si>
  <si>
    <t>00203012 Општа болница Кикинда</t>
  </si>
  <si>
    <t>27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</si>
  <si>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</si>
  <si>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</si>
  <si>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</si>
  <si>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</si>
  <si>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31</t>
  </si>
  <si>
    <t>00204002 Дом здравља Бела Црква</t>
  </si>
  <si>
    <t>32</t>
  </si>
  <si>
    <t>00204003 Дом здравља Ковачица</t>
  </si>
  <si>
    <t>00204004 Дом здравља "Ковин", Ковин</t>
  </si>
  <si>
    <t>34</t>
  </si>
  <si>
    <t>00204005 Дом здравља Опово</t>
  </si>
  <si>
    <t>35</t>
  </si>
  <si>
    <t>00204006 Дом здравља "1.Октобар", Пландиште</t>
  </si>
  <si>
    <t>36</t>
  </si>
  <si>
    <t>00204009 Специјална болница за плућне болести "Др Будислав Бабић" Бела Црква</t>
  </si>
  <si>
    <t>37</t>
  </si>
  <si>
    <t>00204010 Специјална болница за психијатријске болести "Др Славољуб Бакаловић" Вршац</t>
  </si>
  <si>
    <t>38</t>
  </si>
  <si>
    <t>00204011 Неуропсихијатријска болница "Ковин", Ковин</t>
  </si>
  <si>
    <t>39</t>
  </si>
  <si>
    <t>00204012 Завод за јавно здравље Панчево</t>
  </si>
  <si>
    <t>40</t>
  </si>
  <si>
    <t>00204014 Апотека Вршац</t>
  </si>
  <si>
    <t>41</t>
  </si>
  <si>
    <t>00204015 Дом здравља Вршац</t>
  </si>
  <si>
    <t>42</t>
  </si>
  <si>
    <t>00204016 Општа болница Вршац</t>
  </si>
  <si>
    <t>43</t>
  </si>
  <si>
    <t>00204017 Дом здравља Панчево</t>
  </si>
  <si>
    <t>44</t>
  </si>
  <si>
    <t>00204018 Општа болница Панчево</t>
  </si>
  <si>
    <t>45</t>
  </si>
  <si>
    <t>00205001 Дом здравља Апатин</t>
  </si>
  <si>
    <t>46</t>
  </si>
  <si>
    <t>00205002 Дом здравља Кула</t>
  </si>
  <si>
    <t>47</t>
  </si>
  <si>
    <t>00205003 Дом здравља "Каменко Гагрчин", Оџаци</t>
  </si>
  <si>
    <t>48</t>
  </si>
  <si>
    <t>00205005 Завод за јавно здравље Сомбор</t>
  </si>
  <si>
    <t>49</t>
  </si>
  <si>
    <t>00205006 Апотека Сомбор</t>
  </si>
  <si>
    <t>50</t>
  </si>
  <si>
    <t>00205007 Дом здравља "Др Ђорђе Лазић" Сомбор</t>
  </si>
  <si>
    <t>51</t>
  </si>
  <si>
    <t>00205008 Општа болница "Др Радивој Симоновић" Сомбор</t>
  </si>
  <si>
    <t>52</t>
  </si>
  <si>
    <t>00205009 Специјална болница за рехабилитацију"Јунаковић"Апатин</t>
  </si>
  <si>
    <t>53</t>
  </si>
  <si>
    <t>00206001 Дом здравља Бач</t>
  </si>
  <si>
    <t>54</t>
  </si>
  <si>
    <t>00206002 Дом здравља "Др Младен Стојановић", Бачка Паланка</t>
  </si>
  <si>
    <t>55</t>
  </si>
  <si>
    <t>00206003 Дом здравља Бачки Петровац</t>
  </si>
  <si>
    <t>56</t>
  </si>
  <si>
    <t>00206004 Дом здравља "Др Душан Савић-Дода" Беочин</t>
  </si>
  <si>
    <t>57</t>
  </si>
  <si>
    <t>00206005 Дом здравља Бечеј</t>
  </si>
  <si>
    <t>58</t>
  </si>
  <si>
    <t>00206006 Дом здравља Жабаљ</t>
  </si>
  <si>
    <t>59</t>
  </si>
  <si>
    <t>00206007 Дом здравља "Др Ђорђе Бастић", Србобран</t>
  </si>
  <si>
    <t>60</t>
  </si>
  <si>
    <t>00206008 Дом здравља Темерин</t>
  </si>
  <si>
    <t>61</t>
  </si>
  <si>
    <t>00206009 Дом здравља Тител</t>
  </si>
  <si>
    <t>62</t>
  </si>
  <si>
    <t>00206010 Дом здравља "Нови Сад"</t>
  </si>
  <si>
    <t>63</t>
  </si>
  <si>
    <t>00206012 Завод за трансфузију крви Војводине</t>
  </si>
  <si>
    <t>64</t>
  </si>
  <si>
    <t>00206013 Специјална болница за реуматске болести Нови Сад</t>
  </si>
  <si>
    <t>65</t>
  </si>
  <si>
    <t>00206014 Институт за јавно здравље Војводине</t>
  </si>
  <si>
    <t>66</t>
  </si>
  <si>
    <t>00206015 Институт за онкологију  Војводине, Сремска Каменица</t>
  </si>
  <si>
    <t>67</t>
  </si>
  <si>
    <t>00206016 Институт за плућне болести Војводине, Сремска Каменица</t>
  </si>
  <si>
    <t>68</t>
  </si>
  <si>
    <t>00206017 Институт за кардиоваскуларне болести Војводине, Сремска Каменица</t>
  </si>
  <si>
    <t>69</t>
  </si>
  <si>
    <t>00206018 Институт за здравствену заштиту деце и омладине Војводине, Нови Сад</t>
  </si>
  <si>
    <t>70</t>
  </si>
  <si>
    <t>00206019 Клиника за стоматологију Војводине, Нови Сад</t>
  </si>
  <si>
    <t>71</t>
  </si>
  <si>
    <t>00206020 Клинички центар Војводине Нови Сад</t>
  </si>
  <si>
    <t>72</t>
  </si>
  <si>
    <t>00206021 Завод за здравствену заштиту радника Нови Сад</t>
  </si>
  <si>
    <t>73</t>
  </si>
  <si>
    <t>00206022 Завод за здравствену заштиту студената Нови Сад</t>
  </si>
  <si>
    <t>74</t>
  </si>
  <si>
    <t>00206023 Пастеров завод Нови Сад</t>
  </si>
  <si>
    <t>75</t>
  </si>
  <si>
    <t>00206024 Апотека Нови Сад</t>
  </si>
  <si>
    <t>76</t>
  </si>
  <si>
    <t>00206025 Завод за хитну медицинску помоћ , Нови Сад</t>
  </si>
  <si>
    <t>77</t>
  </si>
  <si>
    <t>00206026 Дом здравља "Вељко Влаховић" Врбас</t>
  </si>
  <si>
    <t>78</t>
  </si>
  <si>
    <t>00206027 Општа болница "Врбас" Врбас</t>
  </si>
  <si>
    <t>79</t>
  </si>
  <si>
    <t>00206028 Апотека Врбас</t>
  </si>
  <si>
    <t>80</t>
  </si>
  <si>
    <t>00206029 Војномедицински центар Нови Сад</t>
  </si>
  <si>
    <t>81</t>
  </si>
  <si>
    <t>00207001 Дом здравља "Милорад Мика Павловић", Инђија</t>
  </si>
  <si>
    <t>82</t>
  </si>
  <si>
    <t>00207002 Дом здравља "Др Драган Фундук", Пећинци</t>
  </si>
  <si>
    <t>83</t>
  </si>
  <si>
    <t>00207003 Дом здравља Рума</t>
  </si>
  <si>
    <t>84</t>
  </si>
  <si>
    <t>00207004 Дом здравља "Јован Јовановић-Змај", Стара Пазова</t>
  </si>
  <si>
    <t>85</t>
  </si>
  <si>
    <t>00207005 Дом здравља Шид</t>
  </si>
  <si>
    <t>86</t>
  </si>
  <si>
    <t>00207007 Специјална болница "Др Боривоје Гњатић"</t>
  </si>
  <si>
    <t>87</t>
  </si>
  <si>
    <t>00207008 Завод за јавно здравље Сремска Митровица</t>
  </si>
  <si>
    <t>88</t>
  </si>
  <si>
    <t>00207009 Специјална болница за рехабилитацију Термал Врдник</t>
  </si>
  <si>
    <t>89</t>
  </si>
  <si>
    <t>00207010 Апотека Сремска Митровица</t>
  </si>
  <si>
    <t>90</t>
  </si>
  <si>
    <t>00207011 Дом здравља Ириг</t>
  </si>
  <si>
    <t>91</t>
  </si>
  <si>
    <t>00207012 Дом здравља Сремска Митровица</t>
  </si>
  <si>
    <t>92</t>
  </si>
  <si>
    <t>00207013 Општа болница Сремска Митровица</t>
  </si>
  <si>
    <t>93</t>
  </si>
  <si>
    <t>00208001 Дом здравља Богатић</t>
  </si>
  <si>
    <t>94</t>
  </si>
  <si>
    <t>00208002 Дом здравља Љубовија</t>
  </si>
  <si>
    <t>95</t>
  </si>
  <si>
    <t>00208005 Специјална болница за рехабилитацију Бања Ковиљача</t>
  </si>
  <si>
    <t>96</t>
  </si>
  <si>
    <t>00208006 Завод за јавно здравље Шабац</t>
  </si>
  <si>
    <t>97</t>
  </si>
  <si>
    <t>00208007 Здравствена установа "Апотека Лозница"</t>
  </si>
  <si>
    <t>98</t>
  </si>
  <si>
    <t>00208009 Општа болница Шабац</t>
  </si>
  <si>
    <t>99</t>
  </si>
  <si>
    <t>00208010 Дом здравља Шабац</t>
  </si>
  <si>
    <t>100</t>
  </si>
  <si>
    <t>00208011 Дом здравља Владимирци</t>
  </si>
  <si>
    <t>101</t>
  </si>
  <si>
    <t>00208012 Дом здравља "Др Даринка Лукић" Коцељева</t>
  </si>
  <si>
    <t>102</t>
  </si>
  <si>
    <t>00208013 Дом здравља Лозница</t>
  </si>
  <si>
    <t>103</t>
  </si>
  <si>
    <t>00208014 Дом здравља Крупањ</t>
  </si>
  <si>
    <t>104</t>
  </si>
  <si>
    <t>00208015 Дом здравља Мали Зворник</t>
  </si>
  <si>
    <t>105</t>
  </si>
  <si>
    <t>00208016 Општа болница Лозница</t>
  </si>
  <si>
    <t>106</t>
  </si>
  <si>
    <t>00209001 Дом здравља Уб</t>
  </si>
  <si>
    <t>107</t>
  </si>
  <si>
    <t>00209003 Здравствена  установа  Апотека Ваљево</t>
  </si>
  <si>
    <t>108</t>
  </si>
  <si>
    <t>00209004 Дом здравља Лајковац</t>
  </si>
  <si>
    <t>109</t>
  </si>
  <si>
    <t>00209005 Завод за јавно здравље Ваљево</t>
  </si>
  <si>
    <t>110</t>
  </si>
  <si>
    <t>00209007 Дом здравља Ваљево</t>
  </si>
  <si>
    <t>111</t>
  </si>
  <si>
    <t>00209008 Дом здравља Осечина</t>
  </si>
  <si>
    <t>112</t>
  </si>
  <si>
    <t>00209009 Дом здравља Љиг</t>
  </si>
  <si>
    <t>113</t>
  </si>
  <si>
    <t>00209010 Дом здравља Мионица</t>
  </si>
  <si>
    <t>114</t>
  </si>
  <si>
    <t>00209011 Општа болница Ваљево</t>
  </si>
  <si>
    <t>115</t>
  </si>
  <si>
    <t>00210002 Општа болница "Стефан Високи", Смедеревска Паланка</t>
  </si>
  <si>
    <t>116</t>
  </si>
  <si>
    <t>00210003 СЗУ Апотека Здравље</t>
  </si>
  <si>
    <t>117</t>
  </si>
  <si>
    <t>00210004 Апотека Смедерево</t>
  </si>
  <si>
    <t>118</t>
  </si>
  <si>
    <t>00210005 Дом здравља Велика Плана</t>
  </si>
  <si>
    <t>119</t>
  </si>
  <si>
    <t>00210006 Дом здравља Смедеревска Паланка</t>
  </si>
  <si>
    <t>120</t>
  </si>
  <si>
    <t>00210007 Апотека "Медица" Велика Плана</t>
  </si>
  <si>
    <t>121</t>
  </si>
  <si>
    <t>00210008 Општа болница Свети Лука, Смедерево</t>
  </si>
  <si>
    <t>122</t>
  </si>
  <si>
    <t>00210009 Дом здравља Смедерево</t>
  </si>
  <si>
    <t>123</t>
  </si>
  <si>
    <t>00211001 Дом здравља Велико Градиште</t>
  </si>
  <si>
    <t>124</t>
  </si>
  <si>
    <t>00211002 Дом здравља Жагубица</t>
  </si>
  <si>
    <t>125</t>
  </si>
  <si>
    <t>00211005 Завод за јавно здравље Пожаревац</t>
  </si>
  <si>
    <t>126</t>
  </si>
  <si>
    <t>00211006 Здравствена установа Апотека Пожаревац</t>
  </si>
  <si>
    <t>127</t>
  </si>
  <si>
    <t>00211007 Дом здравља Жабари</t>
  </si>
  <si>
    <t>128</t>
  </si>
  <si>
    <t>00211008 Дом здравља Голубац</t>
  </si>
  <si>
    <t>129</t>
  </si>
  <si>
    <t>00211009 Дом здравља Кучево</t>
  </si>
  <si>
    <t>130</t>
  </si>
  <si>
    <t>00211010 Дом здравља Мало Црниће</t>
  </si>
  <si>
    <t>131</t>
  </si>
  <si>
    <t>00211011 Дом здравља Пожаревац</t>
  </si>
  <si>
    <t>132</t>
  </si>
  <si>
    <t>00211012 Општа болница Пожаревац</t>
  </si>
  <si>
    <t>133</t>
  </si>
  <si>
    <t>00211013 Дом здравља Петровац на Млави</t>
  </si>
  <si>
    <t>134</t>
  </si>
  <si>
    <t>00211014 Општа болница Петровац на Млави</t>
  </si>
  <si>
    <t>135</t>
  </si>
  <si>
    <t>00212001 Дом здравља Крагујевац</t>
  </si>
  <si>
    <t>136</t>
  </si>
  <si>
    <t>00212002 Дом здравља Баточина</t>
  </si>
  <si>
    <t>137</t>
  </si>
  <si>
    <t>00212003 Дом здравља "Даница и Коста Шамановић", Кнић</t>
  </si>
  <si>
    <t>138</t>
  </si>
  <si>
    <t>00212004 Дом здравља Лапово</t>
  </si>
  <si>
    <t>139</t>
  </si>
  <si>
    <t>00212005 Дом здравља "Милоје Хаџић - Шуле", Рача</t>
  </si>
  <si>
    <t>140</t>
  </si>
  <si>
    <t>00212006 Дом здравља "Свети Ђорђе", Топола</t>
  </si>
  <si>
    <t>141</t>
  </si>
  <si>
    <t>00212007 Здравствени центар Аранђеловац</t>
  </si>
  <si>
    <t>142</t>
  </si>
  <si>
    <t>00212008 Завод за стоматологију Крагујевац</t>
  </si>
  <si>
    <t>143</t>
  </si>
  <si>
    <t>00212009 Специјална болница за рехабилитацију Буковицка бања Аранђеловац</t>
  </si>
  <si>
    <t>144</t>
  </si>
  <si>
    <t>00212010 Клинички центар Крагујевац</t>
  </si>
  <si>
    <t>145</t>
  </si>
  <si>
    <t>00212011 Институт за јавно здравље Крагујевац</t>
  </si>
  <si>
    <t>146</t>
  </si>
  <si>
    <t>00212012 Апотека Крагујевац</t>
  </si>
  <si>
    <t>147</t>
  </si>
  <si>
    <t>00212013 Апотека "Шумадија" Аранђеловац</t>
  </si>
  <si>
    <t>148</t>
  </si>
  <si>
    <t>00212014 Завод за хитну медецинску помоћ Крагујевац</t>
  </si>
  <si>
    <t>149</t>
  </si>
  <si>
    <t>00213001 Дом здравља Деспотовац</t>
  </si>
  <si>
    <t>150</t>
  </si>
  <si>
    <t>00213002 Дом здравља Свилајнац</t>
  </si>
  <si>
    <t>151</t>
  </si>
  <si>
    <t>00213005 Завод за јавно здравље Ћуприја "Поморавље"</t>
  </si>
  <si>
    <t>152</t>
  </si>
  <si>
    <t>00213007 Дом здравља Рековац</t>
  </si>
  <si>
    <t>153</t>
  </si>
  <si>
    <t>00213008 Дом здравља Јагодина</t>
  </si>
  <si>
    <t>154</t>
  </si>
  <si>
    <t>00213009 Општа болница Јагодина</t>
  </si>
  <si>
    <t>155</t>
  </si>
  <si>
    <t>00213010 Здравствена установа апотека Јагодина</t>
  </si>
  <si>
    <t>156</t>
  </si>
  <si>
    <t>00213011 Дом здравља Ћуприја</t>
  </si>
  <si>
    <t>157</t>
  </si>
  <si>
    <t>00213012 Општа болница Ћуприја</t>
  </si>
  <si>
    <t>158</t>
  </si>
  <si>
    <t>00213014 Дом здравља Параћин</t>
  </si>
  <si>
    <t>159</t>
  </si>
  <si>
    <t>00213015 Апотека Параћин</t>
  </si>
  <si>
    <t>160</t>
  </si>
  <si>
    <t>00213016 Општа болница Параћин</t>
  </si>
  <si>
    <t>161</t>
  </si>
  <si>
    <t>00214002 Здравствени центар Неготин</t>
  </si>
  <si>
    <t>162</t>
  </si>
  <si>
    <t>00214003 Здравствени центар Кладово</t>
  </si>
  <si>
    <t>163</t>
  </si>
  <si>
    <t>00214006 Дом здравља Др Верољуб Цакић Мајданпек</t>
  </si>
  <si>
    <t>164</t>
  </si>
  <si>
    <t>00214007 Општа болница Мајданпек</t>
  </si>
  <si>
    <t>165</t>
  </si>
  <si>
    <t>00214008 Дом здравља Бор</t>
  </si>
  <si>
    <t>166</t>
  </si>
  <si>
    <t>00214009 Општа болница Бор</t>
  </si>
  <si>
    <t>167</t>
  </si>
  <si>
    <t>00215001 Дом здравља Бољевац</t>
  </si>
  <si>
    <t>168</t>
  </si>
  <si>
    <t>00215002 Здравствени центар Књажевац</t>
  </si>
  <si>
    <t>169</t>
  </si>
  <si>
    <t>00215003 Здравствени центар Зајечар</t>
  </si>
  <si>
    <t>170</t>
  </si>
  <si>
    <t>00215004 Специјална болница за рехабилитацију Гамзиград</t>
  </si>
  <si>
    <t>171</t>
  </si>
  <si>
    <t>00215005 Завод за јавно здравље "Тимок" Зајечар</t>
  </si>
  <si>
    <t>172</t>
  </si>
  <si>
    <t>00215006 Апотека Зајечар</t>
  </si>
  <si>
    <t>173</t>
  </si>
  <si>
    <t>00216001 Здравствени центар Ужице</t>
  </si>
  <si>
    <t>174</t>
  </si>
  <si>
    <t>00216003 Спец. болница за болести штитасте жлезде и болести метаболизма "Златибор"</t>
  </si>
  <si>
    <t>175</t>
  </si>
  <si>
    <t>00216004 Завод за јавно здравље Ужице</t>
  </si>
  <si>
    <t>176</t>
  </si>
  <si>
    <t>00216005 Апотека Ужице</t>
  </si>
  <si>
    <t>177</t>
  </si>
  <si>
    <t>00217003 Специјална болница за рехабилитацију Ивањица</t>
  </si>
  <si>
    <t>178</t>
  </si>
  <si>
    <t>00217004 Завод за јавно здравље Чачак</t>
  </si>
  <si>
    <t>179</t>
  </si>
  <si>
    <t>00217005 Апотека Чачак</t>
  </si>
  <si>
    <t>180</t>
  </si>
  <si>
    <t>00217007 Дом здравља Горњи Милановац</t>
  </si>
  <si>
    <t>181</t>
  </si>
  <si>
    <t>00217008 Општа болница Горњи Милановац</t>
  </si>
  <si>
    <t>182</t>
  </si>
  <si>
    <t>00217009 Дом здравља "Чачак", Чачак</t>
  </si>
  <si>
    <t>183</t>
  </si>
  <si>
    <t>00217010 Дом здравља Ивањица</t>
  </si>
  <si>
    <t>184</t>
  </si>
  <si>
    <t>00217011 Дом здравља Лучани</t>
  </si>
  <si>
    <t>185</t>
  </si>
  <si>
    <t>00217012 Општа болница Чачак</t>
  </si>
  <si>
    <t>186</t>
  </si>
  <si>
    <t>00218001 Дом здравља Рашка</t>
  </si>
  <si>
    <t>187</t>
  </si>
  <si>
    <t>00218004 Завод за јавно здравље Краљево</t>
  </si>
  <si>
    <t>188</t>
  </si>
  <si>
    <t>00218005 Специјална болница "Новопазарска Бања"</t>
  </si>
  <si>
    <t>189</t>
  </si>
  <si>
    <t>00218006 Завод за специјалну рехабилитацију Врњачка Бања</t>
  </si>
  <si>
    <t>190</t>
  </si>
  <si>
    <t>00218007 Специјална болница за рехабилитацију "Агенс" Матарушка Бања</t>
  </si>
  <si>
    <t>191</t>
  </si>
  <si>
    <t>00218008 Апотека Краљево</t>
  </si>
  <si>
    <t>192</t>
  </si>
  <si>
    <t>00218009 Дом здравља Тутин</t>
  </si>
  <si>
    <t>193</t>
  </si>
  <si>
    <t>00218010 Дом здравља Врњачка Бања</t>
  </si>
  <si>
    <t>194</t>
  </si>
  <si>
    <t>00218011 Специјална болница за интерне болести Врњачка Бања</t>
  </si>
  <si>
    <t>195</t>
  </si>
  <si>
    <t>00218012 Дом здравља Нови Пазар</t>
  </si>
  <si>
    <t>196</t>
  </si>
  <si>
    <t>00218013 Општа болница Нови Пазар</t>
  </si>
  <si>
    <t>197</t>
  </si>
  <si>
    <t>00218014 Дом здравља Краљево</t>
  </si>
  <si>
    <t>198</t>
  </si>
  <si>
    <t>00218015 Општа болница Студеница Краљево</t>
  </si>
  <si>
    <t>199</t>
  </si>
  <si>
    <t>00218016 Завод за јавно здравље Нови Пазар</t>
  </si>
  <si>
    <t>200</t>
  </si>
  <si>
    <t>00219001 Дом здравља "Др Сава Станојевић", Трстеник</t>
  </si>
  <si>
    <t>201</t>
  </si>
  <si>
    <t>00219003 Специјална болница за рехабилитацију "Рибарска Бања"</t>
  </si>
  <si>
    <t>202</t>
  </si>
  <si>
    <t>00219004 Завод за јавно здравље Крушевац</t>
  </si>
  <si>
    <t>203</t>
  </si>
  <si>
    <t>00219005 Апотека Крушевац</t>
  </si>
  <si>
    <t>204</t>
  </si>
  <si>
    <t>00219006 Дом здравља Брус</t>
  </si>
  <si>
    <t>205</t>
  </si>
  <si>
    <t>00219007 Дом здравља "Др Добривоје Гер Поповић", Александровац</t>
  </si>
  <si>
    <t>206</t>
  </si>
  <si>
    <t>00219008 Дом здравља Ћићевац</t>
  </si>
  <si>
    <t>207</t>
  </si>
  <si>
    <t>00219009 Дом здравља "Др Властимир Годић" Варварин</t>
  </si>
  <si>
    <t>208</t>
  </si>
  <si>
    <t>00219012 Општа болница Крушевац</t>
  </si>
  <si>
    <t>209</t>
  </si>
  <si>
    <t>00219013 Дом здравља Крушевац</t>
  </si>
  <si>
    <t>210</t>
  </si>
  <si>
    <t>00220001 Дом здравља Гаџин Хан</t>
  </si>
  <si>
    <t>211</t>
  </si>
  <si>
    <t>00220002 Дом здравља Дољевац</t>
  </si>
  <si>
    <t>212</t>
  </si>
  <si>
    <t>00220003 Дом здравља "Др Љубинко Ђорђевић", Сврљиг</t>
  </si>
  <si>
    <t>213</t>
  </si>
  <si>
    <t>00220004 Дом здравља Соко Бања</t>
  </si>
  <si>
    <t>214</t>
  </si>
  <si>
    <t>00220005 Дом здравља Ниш</t>
  </si>
  <si>
    <t>215</t>
  </si>
  <si>
    <t>00220006 Дом здравља Мерошина</t>
  </si>
  <si>
    <t>216</t>
  </si>
  <si>
    <t>00220007 Дом здравља Ражањ</t>
  </si>
  <si>
    <t>217</t>
  </si>
  <si>
    <t>00220009 Специјална псхијатријска болница "Горња Топоница"</t>
  </si>
  <si>
    <t>218</t>
  </si>
  <si>
    <t>00220010 Специјална болница за неспец. плућне болести "Сокобања"</t>
  </si>
  <si>
    <t>219</t>
  </si>
  <si>
    <t>00220011 Специјална болница за плућне болести Озрен, Сокобања</t>
  </si>
  <si>
    <t>220</t>
  </si>
  <si>
    <t>00220012 Завод за хитну медицинску помоћ  Ниш</t>
  </si>
  <si>
    <t>221</t>
  </si>
  <si>
    <t>00220013 Завод за здравствену заштиту радника Ниш</t>
  </si>
  <si>
    <t>222</t>
  </si>
  <si>
    <t>00220014 Завод за здравствену заштиту студената Ниш</t>
  </si>
  <si>
    <t>223</t>
  </si>
  <si>
    <t>00220015 Завод за плућне болести и туберкулозу Ниш</t>
  </si>
  <si>
    <t>224</t>
  </si>
  <si>
    <t xml:space="preserve">00220016 Завод за трансфузију крви </t>
  </si>
  <si>
    <t>225</t>
  </si>
  <si>
    <t>00220017 Завод за судску медицину Ниш</t>
  </si>
  <si>
    <t>226</t>
  </si>
  <si>
    <t>00220018 Институт за лечење и рехабилитацију Нишка Бања, Ниш</t>
  </si>
  <si>
    <t>227</t>
  </si>
  <si>
    <t>00220019 Клинички центар Ниш</t>
  </si>
  <si>
    <t>228</t>
  </si>
  <si>
    <t>00220020 Клиника за стоматологију Ниш</t>
  </si>
  <si>
    <t>229</t>
  </si>
  <si>
    <t>00220021 Институт за јавно здравље Ниш</t>
  </si>
  <si>
    <t>230</t>
  </si>
  <si>
    <t>00220022 Апотека Ниш</t>
  </si>
  <si>
    <t>231</t>
  </si>
  <si>
    <t>00220024 Војна болница Ниш</t>
  </si>
  <si>
    <t>232</t>
  </si>
  <si>
    <t>00220025 Дом здравља Алексинац</t>
  </si>
  <si>
    <t>233</t>
  </si>
  <si>
    <t>00220026 Општа болница Алексинац</t>
  </si>
  <si>
    <t>234</t>
  </si>
  <si>
    <t>00221001 Дом здравља Куршумлија</t>
  </si>
  <si>
    <t>235</t>
  </si>
  <si>
    <t>00221002 Дом здравља Блаце</t>
  </si>
  <si>
    <t>236</t>
  </si>
  <si>
    <t>00221005 Аптоека Прокупље</t>
  </si>
  <si>
    <t>237</t>
  </si>
  <si>
    <t>00221006 Дом здравља Житорађа</t>
  </si>
  <si>
    <t>238</t>
  </si>
  <si>
    <t>00221007 Дом здравља Прокупље</t>
  </si>
  <si>
    <t>239</t>
  </si>
  <si>
    <t>00221008 Општа болница Прокупље</t>
  </si>
  <si>
    <t>240</t>
  </si>
  <si>
    <t>00222001 Дом здравља Бела Паланка</t>
  </si>
  <si>
    <t>241</t>
  </si>
  <si>
    <t>00222003 Завод за јавно здравље Пирот</t>
  </si>
  <si>
    <t>242</t>
  </si>
  <si>
    <t>00222004 Апотека Пирот</t>
  </si>
  <si>
    <t>243</t>
  </si>
  <si>
    <t>00222005 Дом здравља "Др Јован Ристић", Бабушница</t>
  </si>
  <si>
    <t>244</t>
  </si>
  <si>
    <t>00222006 Дом здравља Димитровград</t>
  </si>
  <si>
    <t>245</t>
  </si>
  <si>
    <t>00222007 Дом здравља Пирот</t>
  </si>
  <si>
    <t>246</t>
  </si>
  <si>
    <t>00222008 Општа болница Пирот</t>
  </si>
  <si>
    <t>247</t>
  </si>
  <si>
    <t>00223001 Дом здравља Бојник</t>
  </si>
  <si>
    <t>248</t>
  </si>
  <si>
    <t>00223003 Завод за јавно здравље Лесковац</t>
  </si>
  <si>
    <t>249</t>
  </si>
  <si>
    <t>00223004 Апотека Лесковац</t>
  </si>
  <si>
    <t>250</t>
  </si>
  <si>
    <t>00223005 Дом здравља Лебане</t>
  </si>
  <si>
    <t>251</t>
  </si>
  <si>
    <t>00223006 Специјална болница за рехабилаитацију Гејзер, Сијаринска Бања</t>
  </si>
  <si>
    <t>252</t>
  </si>
  <si>
    <t>00223007 Дом здравља Власотинце</t>
  </si>
  <si>
    <t>253</t>
  </si>
  <si>
    <t>00223008 Дом здравља Лесковац</t>
  </si>
  <si>
    <t>254</t>
  </si>
  <si>
    <t>00223009 Општа болница Лесковац</t>
  </si>
  <si>
    <t>255</t>
  </si>
  <si>
    <t>00223010 Дом здравља Медвеђа</t>
  </si>
  <si>
    <t>256</t>
  </si>
  <si>
    <t>00224001 Здравствени центар Врање</t>
  </si>
  <si>
    <t>257</t>
  </si>
  <si>
    <t>00224002 Здравствени центар Сурдулица</t>
  </si>
  <si>
    <t>258</t>
  </si>
  <si>
    <t>00224003 Специјална болница  за плућне болести и туберкулозу Сурдулица</t>
  </si>
  <si>
    <t>259</t>
  </si>
  <si>
    <t>00224004 Специјална болница за рехабилаитацију Бујановац, Бујановачка Бања</t>
  </si>
  <si>
    <t>260</t>
  </si>
  <si>
    <t>00224005 Специјална болница за рехабилитацију Врањска Бања</t>
  </si>
  <si>
    <t>261</t>
  </si>
  <si>
    <t>00224006 Завод за јавно здравње Врање</t>
  </si>
  <si>
    <t>262</t>
  </si>
  <si>
    <t>00224007 Апотека Врање</t>
  </si>
  <si>
    <t>263</t>
  </si>
  <si>
    <t>00224008 Дом здравља Владичин Хан</t>
  </si>
  <si>
    <t>264</t>
  </si>
  <si>
    <t>00224009 Дом здравља Бујановац</t>
  </si>
  <si>
    <t>265</t>
  </si>
  <si>
    <t>00224010 Дом Здравља Босилеград</t>
  </si>
  <si>
    <t>266</t>
  </si>
  <si>
    <t>00224011 Апотека Бујановац</t>
  </si>
  <si>
    <t>267</t>
  </si>
  <si>
    <t>00224012 Дом здравља Прешево</t>
  </si>
  <si>
    <t>268</t>
  </si>
  <si>
    <t>00224013 Дом здравља Трговиште</t>
  </si>
  <si>
    <t>269</t>
  </si>
  <si>
    <t>00225001 Дом зравља Грачаница</t>
  </si>
  <si>
    <t>270</t>
  </si>
  <si>
    <t>00225002 Дом здравља Доња Гуштерица</t>
  </si>
  <si>
    <t>271</t>
  </si>
  <si>
    <t>00225003 Дом Здравља Косово Поље</t>
  </si>
  <si>
    <t>272</t>
  </si>
  <si>
    <t>00225004 Дом здравља Обилић</t>
  </si>
  <si>
    <t>273</t>
  </si>
  <si>
    <t>00225005 ДомЗдравља Штрпце</t>
  </si>
  <si>
    <t>274</t>
  </si>
  <si>
    <t>00225006 Клиничко болнички центар Приштина</t>
  </si>
  <si>
    <t>275</t>
  </si>
  <si>
    <t>00225007 Апотекарска установа Приштина</t>
  </si>
  <si>
    <t>276</t>
  </si>
  <si>
    <t>00225008 Здравствени центар Призрен</t>
  </si>
  <si>
    <t>277</t>
  </si>
  <si>
    <t>00225009 Дом здравља Приштина</t>
  </si>
  <si>
    <t>278</t>
  </si>
  <si>
    <t>00225010 Дом здравља Драгаш</t>
  </si>
  <si>
    <t>279</t>
  </si>
  <si>
    <t>00225011 Апотекарска установа Призрен</t>
  </si>
  <si>
    <t>280</t>
  </si>
  <si>
    <t>00225012 Дом здравља Исток</t>
  </si>
  <si>
    <t>281</t>
  </si>
  <si>
    <t>00225013 Здравствени центар Пећ</t>
  </si>
  <si>
    <t>282</t>
  </si>
  <si>
    <t>00225014 Специјална болница за плућне болести Пећ</t>
  </si>
  <si>
    <t>283</t>
  </si>
  <si>
    <t>00225015 Здравствени центар Ђаковица</t>
  </si>
  <si>
    <t>284</t>
  </si>
  <si>
    <t>00225016 Апотекарса установа Пећ</t>
  </si>
  <si>
    <t>285</t>
  </si>
  <si>
    <t>00225017 Завод за специјализовану рехабилитацију Исток</t>
  </si>
  <si>
    <t>286</t>
  </si>
  <si>
    <t>00228001 Дом здравља Звечан</t>
  </si>
  <si>
    <t>287</t>
  </si>
  <si>
    <t>00228002 Здравствени центар Косовска Митровица</t>
  </si>
  <si>
    <t>288</t>
  </si>
  <si>
    <t>00228003 Апотека Косовска Митровица</t>
  </si>
  <si>
    <t>289</t>
  </si>
  <si>
    <t>00228004 Завод за јавно здравње - Приштина</t>
  </si>
  <si>
    <t>290</t>
  </si>
  <si>
    <t>00229001 Апотека Гњилане</t>
  </si>
  <si>
    <t>291</t>
  </si>
  <si>
    <t>00229002 Здравствени центар Гњилане</t>
  </si>
  <si>
    <t>292</t>
  </si>
  <si>
    <t>00230001 Дом здравља "Др Милорад Влајковић" Барајево</t>
  </si>
  <si>
    <t>293</t>
  </si>
  <si>
    <t>00230002 Дом здравља Вождовац</t>
  </si>
  <si>
    <t>294</t>
  </si>
  <si>
    <t>00230003 Дом здравља Врачар</t>
  </si>
  <si>
    <t>295</t>
  </si>
  <si>
    <t>00230004 Дом здравља Гроцка</t>
  </si>
  <si>
    <t>296</t>
  </si>
  <si>
    <t>00230005 Дом здравља "Звездара"</t>
  </si>
  <si>
    <t>297</t>
  </si>
  <si>
    <t>00230006 Дом здравља Земун</t>
  </si>
  <si>
    <t>298</t>
  </si>
  <si>
    <t>00230007 Дом здравља "Др Ђорђе Ковачевић", Лазаревац</t>
  </si>
  <si>
    <t>299</t>
  </si>
  <si>
    <t>00230008 Дом здравља Младеновац</t>
  </si>
  <si>
    <t>300</t>
  </si>
  <si>
    <t>00230009 Дом здравља Нови Београд</t>
  </si>
  <si>
    <t>301</t>
  </si>
  <si>
    <t>00230010 Дом здравља Обреновац</t>
  </si>
  <si>
    <t>302</t>
  </si>
  <si>
    <t>00230011 Дом здравља "Др Милутин Ивковић", Палилула</t>
  </si>
  <si>
    <t>303</t>
  </si>
  <si>
    <t>00230012 Дом здравља Раковица</t>
  </si>
  <si>
    <t>304</t>
  </si>
  <si>
    <t>00230013 Дом здравља Савски Венац</t>
  </si>
  <si>
    <t>305</t>
  </si>
  <si>
    <t>00230014 Дом здравља Сопот</t>
  </si>
  <si>
    <t>306</t>
  </si>
  <si>
    <t>00230015 Дом здравља Стари Град, Београд</t>
  </si>
  <si>
    <t>307</t>
  </si>
  <si>
    <t>00230016 Дом здравља " Др Симо Милошевић", Чукарица</t>
  </si>
  <si>
    <t>308</t>
  </si>
  <si>
    <t>00230017 Специјална болница за интерне болести Младеновац</t>
  </si>
  <si>
    <t>309</t>
  </si>
  <si>
    <t>00230018 Спец. болница за церебралну парализу и развојну неурологију, Београд</t>
  </si>
  <si>
    <t>310</t>
  </si>
  <si>
    <t>00230019 Институт за неонатологију, Београд</t>
  </si>
  <si>
    <t>311</t>
  </si>
  <si>
    <t>00230020 Спец. болница за цереброваскуларна обољења "Свети Сава" Београд</t>
  </si>
  <si>
    <t>312</t>
  </si>
  <si>
    <t>00230021 Градски завод за хитну медицинску помоћ Београд</t>
  </si>
  <si>
    <t>313</t>
  </si>
  <si>
    <t>00230022 Градски завод за кожне и венеричне болести Београд</t>
  </si>
  <si>
    <t>314</t>
  </si>
  <si>
    <t>00230023 Градски завод за геронтологију и палијативно збрињавање, Београд</t>
  </si>
  <si>
    <t>315</t>
  </si>
  <si>
    <t>00230024 Градски завод за јавно здравље Београд</t>
  </si>
  <si>
    <t>316</t>
  </si>
  <si>
    <t>00230025 Градски завод за антитуберкулозну заштиту и болести плућа Београд</t>
  </si>
  <si>
    <t>317</t>
  </si>
  <si>
    <t>00230026 Завод за ендемску нефропатију, Лазаревац</t>
  </si>
  <si>
    <t>318</t>
  </si>
  <si>
    <t>00230027 Завод за здравствену заштиту студената, Београд</t>
  </si>
  <si>
    <t>319</t>
  </si>
  <si>
    <t>00230028 Завод за здравствену заштиту радника МУП-а</t>
  </si>
  <si>
    <t>320</t>
  </si>
  <si>
    <t>00230030 Специјална болница за рехабилитацију и ортопедску протетику, Београд</t>
  </si>
  <si>
    <t>321</t>
  </si>
  <si>
    <t>00230031 Институт за трансфузију крви Србије</t>
  </si>
  <si>
    <t>322</t>
  </si>
  <si>
    <t>00230032 Специјална болница за болести зависности</t>
  </si>
  <si>
    <t>323</t>
  </si>
  <si>
    <t>00230033 Завод за психофизичке поремећаје и говорну патологију Београд</t>
  </si>
  <si>
    <t>324</t>
  </si>
  <si>
    <t>00230034 Институт за ортопедско - хируршке болести "Бањица", Београд</t>
  </si>
  <si>
    <t>325</t>
  </si>
  <si>
    <t>00230035 Институт за неуропсихијатријске болести "Др Лаза Лазаревић"</t>
  </si>
  <si>
    <t>326</t>
  </si>
  <si>
    <t>00230036 Институт за кардиоваскуларне болести "Дедиње"</t>
  </si>
  <si>
    <t>327</t>
  </si>
  <si>
    <t>00230037 Институт за здравствену заштиту мајке и детета Србије "Др Вукан Чупић", Н.Београд</t>
  </si>
  <si>
    <t>328</t>
  </si>
  <si>
    <t>00230038 Институт за ментално здравље Београд</t>
  </si>
  <si>
    <t>329</t>
  </si>
  <si>
    <t>00230039 Институт за онкологију и радијологију Србије, Београд</t>
  </si>
  <si>
    <t>330</t>
  </si>
  <si>
    <t>00230040 Институт за реуматологију Београд</t>
  </si>
  <si>
    <t>331</t>
  </si>
  <si>
    <t>00230041 Институт за рехабилитацију Србије, Београд</t>
  </si>
  <si>
    <t>332</t>
  </si>
  <si>
    <t>00230042 Клиника за рехабилитацију "Др Мирослав Зотовић"</t>
  </si>
  <si>
    <t>333</t>
  </si>
  <si>
    <t>00230043 Клиника за неурологију и психијатрију за децу и омладину, Београд</t>
  </si>
  <si>
    <t>334</t>
  </si>
  <si>
    <t>00230044 Универзитетска дечја клиника, Београд</t>
  </si>
  <si>
    <t>335</t>
  </si>
  <si>
    <t>00230045 Гинеколошко акушерска клиника " Народни фронт", Београд</t>
  </si>
  <si>
    <t>336</t>
  </si>
  <si>
    <t>00230047 Клиничко-болнички центар Бежанијска Коса</t>
  </si>
  <si>
    <t>337</t>
  </si>
  <si>
    <t>00230048 Клиничко-болнички центар "Др Драгиша Мишовић" Дедиње</t>
  </si>
  <si>
    <t>338</t>
  </si>
  <si>
    <t>00230049 Клиничко болнички центар Земун</t>
  </si>
  <si>
    <t>339</t>
  </si>
  <si>
    <t>00230050 Клиничко болнички центар Звездара, Београд</t>
  </si>
  <si>
    <t>340</t>
  </si>
  <si>
    <t>00230051 Клинички центар Србије</t>
  </si>
  <si>
    <t>341</t>
  </si>
  <si>
    <t>00230052 Апотека Београд</t>
  </si>
  <si>
    <t>342</t>
  </si>
  <si>
    <t>00230053 Институт за јавно здравље Србије "др Милан Јовановић Батут"</t>
  </si>
  <si>
    <t>343</t>
  </si>
  <si>
    <t>00230054 Институт за вирусологију, вакцине и серуме Торлак</t>
  </si>
  <si>
    <t>344</t>
  </si>
  <si>
    <t>00230055 Војномедицинска академија</t>
  </si>
  <si>
    <t>345</t>
  </si>
  <si>
    <t>00230057 Институт за медицину рада Србије Др Драгомир Карајовић</t>
  </si>
  <si>
    <t>346</t>
  </si>
  <si>
    <t>00312001 Застава - Завод за здравствену заштиту радника, Крагујевац</t>
  </si>
  <si>
    <t>УКУПНО:</t>
  </si>
  <si>
    <t>Саставио:</t>
  </si>
  <si>
    <t>Директор здравствене установе:</t>
  </si>
  <si>
    <t>______________________________</t>
  </si>
  <si>
    <t>КРВ 2б</t>
  </si>
  <si>
    <t>ДП</t>
  </si>
  <si>
    <t>421200 - Енергетске услуге</t>
  </si>
  <si>
    <t>06C - Енергенти у ЗУ примарне ЗЗ</t>
  </si>
  <si>
    <t>07С - Енергенти у ЗУ секундарне  ЗЗ</t>
  </si>
  <si>
    <t>426700 - Медицински и лабораторијски материјали</t>
  </si>
  <si>
    <t>062 - Лекови у ЗУ примарне ЗЗ</t>
  </si>
  <si>
    <t>071 - Лекови у ЗУ секундарне ЗЗ</t>
  </si>
  <si>
    <t>073 - Цитистатици са листе</t>
  </si>
  <si>
    <t>074 - Лекови по посебном режиму</t>
  </si>
  <si>
    <t>075 - Лекови за хемофилију</t>
  </si>
  <si>
    <t>986 - Октреотид и ланреотид</t>
  </si>
  <si>
    <t>Укупно:</t>
  </si>
  <si>
    <t>ВП</t>
  </si>
  <si>
    <t>КОРИШЋЕНИ НЕРАСПОРЕЂЕНИ ВИШАК ПРИХОДА И ПРИМАЊА ИЗ РАНИЈИХ ГОДИНА</t>
  </si>
  <si>
    <t>ПОРЕЗИ, ОБАВЕЗНЕ ТАКСЕ,  КАЗНЕ, ПЕНАЛИ И КАМАТЕ (од 5329 до 5331)</t>
  </si>
  <si>
    <t>Укупно           
(од 5 до 10)</t>
  </si>
  <si>
    <t>НЕРАСПОРЕЂЕНИ ВИШАК ПРИХОДА И ПРИМАЊА ИЗ РАНИЈИХ ГОДИНА</t>
  </si>
  <si>
    <t>НАПОМЕНА: Здравствене установе исказују коришћени нераспоређени вишак прихода и примања из ранијих година (извор финансирања 13 у складу са класификацијом извора финансирања)</t>
  </si>
  <si>
    <t>I НЕРАСПОРЕЂЕНИ ВИШАК ПРИХОДА И ПРИМАЊА ИЗ РАНИЈИХ ГОДИНА</t>
  </si>
  <si>
    <t>II ИЗВРШЕНИ РАСХОДИ И ИЗДАЦИ ИЗ НЕРАСПОРЕЂЕНОГ ВИШКА ПРИХОДА И ПРИМАЊА ИЗ РАНИЈИХ ГОДИНА</t>
  </si>
  <si>
    <t>______________________________________</t>
  </si>
  <si>
    <t>__________________________________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</si>
  <si>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</si>
  <si>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</si>
  <si>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077 - Уградни материјал у ортопедији</t>
  </si>
  <si>
    <t xml:space="preserve">078 - Имплантати у ортопедији </t>
  </si>
  <si>
    <t>079 - Уградни материјал у кардиохирургији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</si>
  <si>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</si>
  <si>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</si>
  <si>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</si>
  <si>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</si>
  <si>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080 - Дијализни материјал и лекови за дијализу (осим епоетина)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</si>
  <si>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</si>
  <si>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</si>
  <si>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</si>
  <si>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</si>
  <si>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</si>
  <si>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</si>
  <si>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</si>
  <si>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</si>
  <si>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</si>
  <si>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</si>
  <si>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</si>
  <si>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</si>
  <si>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</si>
  <si>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</si>
  <si>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31.12.2020.</t>
  </si>
  <si>
    <t>Обавезе за остале порезе, обавезне таксе, казне и камате</t>
  </si>
  <si>
    <t>Лабораторијски материјал</t>
  </si>
  <si>
    <t>Остали санитетски материјал</t>
  </si>
  <si>
    <t>3.2.6</t>
  </si>
  <si>
    <t>Дванаестомесечни извештај здравствених установа  2021.</t>
  </si>
  <si>
    <t xml:space="preserve">на дан 31.12.2021. </t>
  </si>
  <si>
    <t>у периоду 01.01.2021. - 31.12.2021.</t>
  </si>
  <si>
    <t>у периоду од 01.01.2021. - 31.12.2021. године</t>
  </si>
  <si>
    <t>СТАЊЕ НЕИЗМИРЕНИХ ОБАВЕЗА ПРЕМА ДОБАВЉАЧИМА (252000) НА ДАН 31.12.2021.</t>
  </si>
  <si>
    <t>Стање дуга на дан 31.12.2021.</t>
  </si>
  <si>
    <t>Доспели дуг на дан 31.12.2021.</t>
  </si>
  <si>
    <t>Недоспели дуг на дан 31.12.2021.</t>
  </si>
  <si>
    <t>НЕНАПЛАЋЕНА ПОТРАЖИВАЊА ЗДРАВСТВЕНЕ УСТАНОВЕ НА ДАН  31.12.2021. ГОДИНЕ</t>
  </si>
  <si>
    <t>31.12.2021.</t>
  </si>
  <si>
    <t>СТАЊЕ ЗАЛИХА НА ДАН 31.12.2021.</t>
  </si>
  <si>
    <t>ОДСТУПАЊА ОД НОВЧАНОГ ТОКА У ПЕРИОДУ 01.01.- 31.12.2021. ГОДИНЕ</t>
  </si>
  <si>
    <t xml:space="preserve">ПОЧЕТНО СТАЊЕ СРЕДСТАВА НА ДАН 01.01.2021.Г. </t>
  </si>
  <si>
    <t>НОВЧАНИ ПРИЛИВИ У ПЕРИОДУ 01.01.-31.12.2021.Г.</t>
  </si>
  <si>
    <t>НОВЧАНИ ОДЛИВИ У ПЕРИОДУ 01.01.-31.12.2021.Г.</t>
  </si>
  <si>
    <t>САЛДО СРЕДСТАВА НА ДАН 31.12.2021.г. (4 = (1+ 2- 3) = (4.1 + 4.2))</t>
  </si>
  <si>
    <t>ТРАНСФЕРИ ИЗМЕЂУ БУЏЕТСКИХ КОРИСНИКА НА ИСТОМ НИВОУ - конто 781100 (ООСО)
у периоду од 01.01.2021. - 31.12.2021. године</t>
  </si>
  <si>
    <t>РАСХОДИ ЗА ЛЕКОВЕ ИЗДАТЕ НА РЕЦЕПТ И ПОМАГАЛА ИЗДАТА НА НАЛОГ
у периоду од 01.01.2021. - 31.12.2021.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</si>
  <si>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- 31.12.2021. године</t>
  </si>
  <si>
    <t>00218017 Апотекарска установа Нови Пазар</t>
  </si>
  <si>
    <t>347</t>
  </si>
  <si>
    <t>00230029 Завод за биоциде и медицинску екологију</t>
  </si>
  <si>
    <t>348</t>
  </si>
  <si>
    <t>ИЗВРШЕНИ РАСХОДИ ИЗ ОСТВАРЕНИХ ПРИХОДА ОД ПРОДАЈЕ КРВИ 
И ЛАБИЛНИХ ПРОДУКАТА ОД КРВИ 
у периоду од 01.01.2021. - 31.12.2021. године</t>
  </si>
  <si>
    <t>ДИРЕКТНА ПЛАЋАЊА
у периоду од 01.01.2021. - 31.12.2021. године</t>
  </si>
  <si>
    <t>ИЗНОС НЕРЕАЛИЗОВАНИХ ОБРАЧУНСКИХ НАЛОГА ИЗ 2020. КОЈИ СУ РЕАЛИЗОВАНИ У ПЕРИОДУ 01.01.-31.12.2021. ГОДИНE</t>
  </si>
  <si>
    <t>ИЗНОС РЕАЛИЗОВАНИХ ОБРАЧУНСКИХ НАЛОГА У 2021. ГОДИНИ ЗА ПЕРИОД 01.01.-31.12.2021. ГОДИНЕ</t>
  </si>
  <si>
    <t>ИЗНОС НЕРЕАЛИЗОВАНИХ ОБРАЧУНСКИХ НАЛОГА У 2021. ГОДИНИ ЗАКЉУЧНО СА 31.12.2021. ГОДИНЕ</t>
  </si>
  <si>
    <t>00218017 АУ НОВИ ПАЗАР</t>
  </si>
  <si>
    <t>00230029 ЗАВОД ЗА БИОЦИДЕ И МЕДИЦИНСКУ ЕКОЛОГИЈУ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</si>
  <si>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- 31.12.2021.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</si>
  <si>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- 31.12.2021. године</t>
  </si>
  <si>
    <t>ВИШАК ПРИХОДА И ПРИМАЊА – СУФИЦИТ (2346 + 2348 - 2347-2354) &gt; 0</t>
  </si>
  <si>
    <t>МАЊАК ПРИХОДА И ПРИМАЊА – ДЕФИЦИТ (2347 + 2354 - 2346 - 2348) &gt; 0</t>
  </si>
  <si>
    <t>Приход од Фонда ПИО</t>
  </si>
  <si>
    <t>Приход од Фонда ЦОВО</t>
  </si>
  <si>
    <t>10=6+7+8+9</t>
  </si>
  <si>
    <t>28.02.2022.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</si>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</sst>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75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3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807">
    <xf numFmtId="0" fontId="0" fillId="0" borderId="0" xfId="0"/>
    <xf numFmtId="0" fontId="7" fillId="0" borderId="0" xfId="14" applyFont="1"/>
    <xf numFmtId="0" fontId="7" fillId="0" borderId="0" xfId="14" applyFont="1" applyAlignment="1" applyProtection="1">
      <alignment horizontal="left" vertical="center"/>
    </xf>
    <xf numFmtId="0" fontId="7" fillId="0" borderId="0" xfId="14" applyFont="1" applyAlignment="1" applyProtection="1">
      <alignment horizontal="left"/>
    </xf>
    <xf numFmtId="0" fontId="7" fillId="0" borderId="0" xfId="14" applyFont="1" applyProtection="1"/>
    <xf numFmtId="0" fontId="6" fillId="0" borderId="0" xfId="14" applyFont="1"/>
    <xf numFmtId="49" fontId="6" fillId="0" borderId="0" xfId="14" applyNumberFormat="1" applyFont="1" applyAlignment="1" applyProtection="1">
      <alignment horizontal="center" vertical="center"/>
    </xf>
    <xf numFmtId="0" fontId="6" fillId="0" borderId="0" xfId="14" applyFont="1" applyProtection="1"/>
    <xf numFmtId="0" fontId="6" fillId="0" borderId="0" xfId="14" applyFont="1" applyAlignment="1" applyProtection="1">
      <alignment horizontal="left"/>
    </xf>
    <xf numFmtId="0" fontId="10" fillId="0" borderId="0" xfId="14" applyFont="1" applyAlignment="1"/>
    <xf numFmtId="0" fontId="8" fillId="0" borderId="0" xfId="0" applyFont="1" applyAlignment="1">
      <alignment horizontal="left"/>
    </xf>
    <xf numFmtId="0" fontId="7" fillId="0" borderId="0" xfId="14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4" applyNumberFormat="1" applyFont="1" applyBorder="1" applyAlignment="1" applyProtection="1">
      <alignment horizontal="center" vertical="center" wrapText="1"/>
    </xf>
    <xf numFmtId="49" fontId="9" fillId="0" borderId="3" xfId="14" applyNumberFormat="1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>
      <alignment horizontal="center" vertical="center" wrapText="1"/>
    </xf>
    <xf numFmtId="49" fontId="11" fillId="0" borderId="4" xfId="14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4" applyNumberFormat="1" applyFont="1" applyBorder="1" applyAlignment="1" applyProtection="1">
      <alignment horizontal="center" vertical="center" wrapText="1"/>
    </xf>
    <xf numFmtId="49" fontId="11" fillId="0" borderId="4" xfId="14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2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4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4" applyNumberFormat="1" applyFont="1" applyAlignment="1">
      <alignment vertical="center"/>
    </xf>
    <xf numFmtId="0" fontId="10" fillId="0" borderId="0" xfId="14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4" applyFont="1" applyAlignment="1" applyProtection="1">
      <alignment vertical="center"/>
    </xf>
    <xf numFmtId="0" fontId="12" fillId="0" borderId="0" xfId="14" applyFont="1" applyAlignment="1" applyProtection="1">
      <alignment horizontal="right" vertical="center"/>
    </xf>
    <xf numFmtId="0" fontId="7" fillId="0" borderId="0" xfId="14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6" applyFont="1" applyAlignment="1"/>
    <xf numFmtId="0" fontId="4" fillId="0" borderId="0" xfId="16" applyFont="1"/>
    <xf numFmtId="0" fontId="7" fillId="0" borderId="0" xfId="16" applyFont="1"/>
    <xf numFmtId="49" fontId="4" fillId="0" borderId="0" xfId="16" applyNumberFormat="1" applyFont="1"/>
    <xf numFmtId="0" fontId="7" fillId="0" borderId="0" xfId="16" applyFont="1" applyAlignment="1">
      <alignment vertical="top"/>
    </xf>
    <xf numFmtId="0" fontId="4" fillId="0" borderId="0" xfId="16" applyFont="1" applyProtection="1"/>
    <xf numFmtId="49" fontId="4" fillId="0" borderId="0" xfId="16" applyNumberFormat="1" applyFont="1" applyAlignment="1" applyProtection="1">
      <alignment horizontal="center" vertical="center"/>
    </xf>
    <xf numFmtId="0" fontId="7" fillId="0" borderId="0" xfId="16" applyFont="1" applyAlignment="1" applyProtection="1">
      <alignment horizontal="left" vertical="center"/>
    </xf>
    <xf numFmtId="0" fontId="7" fillId="0" borderId="0" xfId="16" applyFont="1" applyProtection="1"/>
    <xf numFmtId="0" fontId="12" fillId="0" borderId="0" xfId="16" applyFont="1" applyAlignment="1" applyProtection="1">
      <alignment horizontal="right"/>
    </xf>
    <xf numFmtId="0" fontId="7" fillId="0" borderId="0" xfId="16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73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31" fillId="0" borderId="0" xfId="15" applyFont="1" applyFill="1" applyAlignment="1" applyProtection="1">
      <alignment horizontal="center" vertical="center"/>
    </xf>
    <xf numFmtId="49" fontId="4" fillId="0" borderId="0" xfId="15" applyNumberFormat="1" applyFill="1" applyAlignment="1" applyProtection="1">
      <alignment horizontal="center" vertical="center"/>
    </xf>
    <xf numFmtId="0" fontId="4" fillId="0" borderId="0" xfId="15" applyFill="1" applyAlignment="1" applyProtection="1">
      <alignment vertical="center"/>
    </xf>
    <xf numFmtId="0" fontId="4" fillId="0" borderId="0" xfId="15" applyFill="1" applyProtection="1"/>
    <xf numFmtId="0" fontId="4" fillId="0" borderId="0" xfId="15" applyFill="1"/>
    <xf numFmtId="0" fontId="4" fillId="0" borderId="0" xfId="15" applyFill="1" applyAlignment="1" applyProtection="1">
      <alignment horizontal="center" vertical="center"/>
    </xf>
    <xf numFmtId="0" fontId="11" fillId="0" borderId="0" xfId="15" applyFont="1" applyFill="1" applyAlignment="1" applyProtection="1">
      <alignment horizontal="right" vertical="center"/>
    </xf>
    <xf numFmtId="0" fontId="32" fillId="0" borderId="0" xfId="15" applyFont="1" applyFill="1" applyAlignment="1" applyProtection="1">
      <alignment horizontal="left"/>
    </xf>
    <xf numFmtId="49" fontId="33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vertical="center"/>
    </xf>
    <xf numFmtId="0" fontId="35" fillId="0" borderId="0" xfId="15" applyFont="1" applyFill="1" applyAlignment="1" applyProtection="1">
      <alignment horizontal="left" vertical="center"/>
    </xf>
    <xf numFmtId="0" fontId="36" fillId="0" borderId="0" xfId="15" applyFont="1" applyFill="1" applyAlignment="1" applyProtection="1">
      <alignment horizontal="left" vertical="center"/>
    </xf>
    <xf numFmtId="0" fontId="32" fillId="0" borderId="0" xfId="15" applyFont="1" applyFill="1" applyAlignment="1" applyProtection="1">
      <alignment horizontal="left" vertical="center"/>
    </xf>
    <xf numFmtId="0" fontId="34" fillId="0" borderId="0" xfId="15" applyFont="1" applyFill="1" applyAlignment="1" applyProtection="1">
      <alignment horizontal="left" vertical="center"/>
    </xf>
    <xf numFmtId="0" fontId="37" fillId="0" borderId="0" xfId="15" applyFont="1" applyFill="1" applyAlignment="1" applyProtection="1">
      <alignment vertical="center"/>
    </xf>
    <xf numFmtId="0" fontId="7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/>
    <xf numFmtId="0" fontId="35" fillId="0" borderId="0" xfId="15" applyFont="1" applyFill="1" applyAlignment="1"/>
    <xf numFmtId="0" fontId="40" fillId="0" borderId="0" xfId="15" applyFont="1" applyFill="1" applyAlignment="1" applyProtection="1">
      <alignment horizontal="right" vertical="center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41" fillId="0" borderId="2" xfId="15" applyFont="1" applyFill="1" applyBorder="1" applyAlignment="1" applyProtection="1">
      <alignment horizontal="left" vertical="center" wrapText="1"/>
    </xf>
    <xf numFmtId="180" fontId="8" fillId="0" borderId="2" xfId="15" applyNumberFormat="1" applyFont="1" applyFill="1" applyBorder="1" applyAlignment="1" applyProtection="1">
      <alignment horizontal="left" vertical="center" wrapText="1"/>
    </xf>
    <xf numFmtId="180" fontId="42" fillId="0" borderId="2" xfId="15" applyNumberFormat="1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180" fontId="43" fillId="0" borderId="2" xfId="15" applyNumberFormat="1" applyFont="1" applyFill="1" applyBorder="1" applyAlignment="1" applyProtection="1">
      <alignment horizontal="right" vertical="center" wrapText="1"/>
    </xf>
    <xf numFmtId="0" fontId="12" fillId="0" borderId="0" xfId="15" applyFont="1" applyFill="1"/>
    <xf numFmtId="0" fontId="42" fillId="0" borderId="2" xfId="15" applyFont="1" applyFill="1" applyBorder="1" applyAlignment="1" applyProtection="1">
      <alignment horizontal="center" vertical="center" wrapText="1"/>
    </xf>
    <xf numFmtId="49" fontId="42" fillId="0" borderId="2" xfId="15" applyNumberFormat="1" applyFont="1" applyFill="1" applyBorder="1" applyAlignment="1" applyProtection="1">
      <alignment horizontal="center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180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180" fontId="44" fillId="0" borderId="2" xfId="15" applyNumberFormat="1" applyFont="1" applyFill="1" applyBorder="1" applyAlignment="1" applyProtection="1">
      <alignment horizontal="right" vertical="center" wrapText="1"/>
    </xf>
    <xf numFmtId="3" fontId="8" fillId="0" borderId="0" xfId="15" applyNumberFormat="1" applyFont="1" applyFill="1" applyBorder="1" applyAlignment="1">
      <alignment horizontal="right" vertical="top" wrapText="1"/>
    </xf>
    <xf numFmtId="49" fontId="4" fillId="0" borderId="0" xfId="15" applyNumberFormat="1" applyFill="1"/>
    <xf numFmtId="0" fontId="45" fillId="0" borderId="2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4" fillId="0" borderId="0" xfId="15" applyFill="1" applyAlignment="1">
      <alignment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center" vertical="center" wrapText="1"/>
    </xf>
    <xf numFmtId="49" fontId="43" fillId="0" borderId="2" xfId="15" applyNumberFormat="1" applyFont="1" applyFill="1" applyBorder="1" applyAlignment="1" applyProtection="1">
      <alignment horizontal="center" vertical="center" wrapText="1"/>
    </xf>
    <xf numFmtId="3" fontId="43" fillId="0" borderId="2" xfId="15" applyNumberFormat="1" applyFont="1" applyFill="1" applyBorder="1" applyAlignment="1" applyProtection="1">
      <alignment horizontal="right" vertical="center" wrapText="1"/>
    </xf>
    <xf numFmtId="3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15" applyFont="1" applyFill="1" applyBorder="1" applyAlignment="1" applyProtection="1">
      <alignment horizontal="center" vertical="center" wrapText="1"/>
    </xf>
    <xf numFmtId="49" fontId="39" fillId="0" borderId="2" xfId="15" applyNumberFormat="1" applyFont="1" applyFill="1" applyBorder="1" applyAlignment="1" applyProtection="1">
      <alignment horizontal="center" vertical="center" wrapText="1"/>
    </xf>
    <xf numFmtId="0" fontId="48" fillId="0" borderId="2" xfId="15" applyFont="1" applyFill="1" applyBorder="1" applyAlignment="1" applyProtection="1">
      <alignment horizontal="center" vertical="center" wrapText="1"/>
    </xf>
    <xf numFmtId="49" fontId="48" fillId="0" borderId="2" xfId="15" applyNumberFormat="1" applyFont="1" applyFill="1" applyBorder="1" applyAlignment="1" applyProtection="1">
      <alignment horizontal="center" vertical="center" wrapText="1"/>
    </xf>
    <xf numFmtId="180" fontId="44" fillId="0" borderId="2" xfId="15" applyNumberFormat="1" applyFont="1" applyFill="1" applyBorder="1" applyAlignment="1" applyProtection="1">
      <alignment vertical="center"/>
      <protection locked="0"/>
    </xf>
    <xf numFmtId="180" fontId="43" fillId="0" borderId="2" xfId="15" applyNumberFormat="1" applyFont="1" applyFill="1" applyBorder="1" applyAlignment="1" applyProtection="1">
      <alignment vertical="center"/>
      <protection locked="0"/>
    </xf>
    <xf numFmtId="0" fontId="39" fillId="0" borderId="2" xfId="15" applyFont="1" applyFill="1" applyBorder="1" applyAlignment="1" applyProtection="1">
      <alignment horizontal="left" vertical="center" wrapText="1"/>
    </xf>
    <xf numFmtId="0" fontId="9" fillId="0" borderId="0" xfId="15" applyFont="1" applyFill="1"/>
    <xf numFmtId="180" fontId="43" fillId="0" borderId="2" xfId="15" applyNumberFormat="1" applyFont="1" applyFill="1" applyBorder="1" applyAlignment="1" applyProtection="1">
      <alignment vertical="center"/>
    </xf>
    <xf numFmtId="0" fontId="4" fillId="0" borderId="0" xfId="15" applyFill="1" applyAlignment="1">
      <alignment horizontal="center" vertical="center"/>
    </xf>
    <xf numFmtId="49" fontId="4" fillId="0" borderId="0" xfId="15" applyNumberFormat="1" applyFill="1" applyAlignment="1">
      <alignment horizontal="center" vertical="center"/>
    </xf>
    <xf numFmtId="0" fontId="33" fillId="0" borderId="0" xfId="15" applyFont="1" applyFill="1" applyAlignment="1">
      <alignment vertical="center"/>
    </xf>
    <xf numFmtId="49" fontId="9" fillId="0" borderId="0" xfId="15" applyNumberFormat="1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center" vertical="center"/>
    </xf>
    <xf numFmtId="49" fontId="52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vertical="center"/>
    </xf>
    <xf numFmtId="49" fontId="31" fillId="0" borderId="0" xfId="15" applyNumberFormat="1" applyFont="1" applyFill="1" applyAlignment="1" applyProtection="1">
      <alignment horizontal="center" vertical="center"/>
    </xf>
    <xf numFmtId="0" fontId="4" fillId="0" borderId="0" xfId="15" applyFill="1" applyAlignment="1">
      <alignment vertical="center"/>
    </xf>
    <xf numFmtId="0" fontId="4" fillId="0" borderId="0" xfId="15" applyFill="1" applyAlignment="1" applyProtection="1">
      <alignment horizontal="left" vertical="center"/>
    </xf>
    <xf numFmtId="0" fontId="33" fillId="0" borderId="0" xfId="15" applyFont="1" applyFill="1"/>
    <xf numFmtId="0" fontId="7" fillId="0" borderId="0" xfId="15" applyFont="1" applyFill="1" applyAlignment="1" applyProtection="1">
      <alignment horizontal="left" vertical="center"/>
    </xf>
    <xf numFmtId="0" fontId="7" fillId="0" borderId="0" xfId="15" applyFont="1" applyFill="1" applyAlignment="1" applyProtection="1">
      <alignment vertical="center"/>
    </xf>
    <xf numFmtId="0" fontId="38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 applyProtection="1">
      <alignment vertical="center"/>
    </xf>
    <xf numFmtId="180" fontId="8" fillId="0" borderId="2" xfId="15" applyNumberFormat="1" applyFont="1" applyFill="1" applyBorder="1" applyAlignment="1" applyProtection="1">
      <alignment horizontal="right" vertical="center" wrapText="1"/>
    </xf>
    <xf numFmtId="180" fontId="42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48" fillId="0" borderId="2" xfId="15" applyFont="1" applyFill="1" applyBorder="1" applyAlignment="1" applyProtection="1">
      <alignment horizontal="left" vertical="center" wrapText="1"/>
    </xf>
    <xf numFmtId="180" fontId="4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14" xfId="15" applyFont="1" applyFill="1" applyBorder="1" applyAlignment="1" applyProtection="1">
      <alignment horizontal="center" vertical="center" wrapText="1"/>
    </xf>
    <xf numFmtId="0" fontId="39" fillId="0" borderId="2" xfId="9" applyFont="1" applyFill="1" applyBorder="1" applyAlignment="1" applyProtection="1">
      <alignment horizontal="left" vertical="center" wrapText="1"/>
    </xf>
    <xf numFmtId="180" fontId="8" fillId="0" borderId="18" xfId="15" applyNumberFormat="1" applyFont="1" applyFill="1" applyBorder="1" applyAlignment="1" applyProtection="1">
      <alignment horizontal="right" vertical="center" wrapText="1"/>
    </xf>
    <xf numFmtId="0" fontId="42" fillId="0" borderId="14" xfId="15" applyFont="1" applyFill="1" applyBorder="1" applyAlignment="1" applyProtection="1">
      <alignment horizontal="center" vertical="center" wrapText="1"/>
    </xf>
    <xf numFmtId="0" fontId="48" fillId="0" borderId="2" xfId="9" applyFont="1" applyFill="1" applyBorder="1" applyAlignment="1" applyProtection="1">
      <alignment horizontal="left" vertical="center" wrapText="1"/>
    </xf>
    <xf numFmtId="180" fontId="42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15" applyFont="1" applyFill="1" applyBorder="1" applyAlignment="1" applyProtection="1">
      <alignment horizontal="center" vertical="center" wrapText="1"/>
    </xf>
    <xf numFmtId="0" fontId="53" fillId="0" borderId="2" xfId="15" applyFont="1" applyFill="1" applyBorder="1" applyAlignment="1" applyProtection="1">
      <alignment horizontal="center" vertical="center" wrapText="1"/>
    </xf>
    <xf numFmtId="0" fontId="53" fillId="0" borderId="14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left" vertical="center" wrapText="1"/>
    </xf>
    <xf numFmtId="0" fontId="53" fillId="0" borderId="2" xfId="15" applyFont="1" applyFill="1" applyBorder="1" applyAlignment="1" applyProtection="1">
      <alignment horizontal="left" vertical="center" wrapText="1"/>
    </xf>
    <xf numFmtId="0" fontId="54" fillId="0" borderId="2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left" vertical="center" wrapText="1"/>
    </xf>
    <xf numFmtId="0" fontId="42" fillId="0" borderId="21" xfId="15" applyFont="1" applyFill="1" applyBorder="1" applyAlignment="1" applyProtection="1">
      <alignment horizontal="center" vertical="center" wrapText="1"/>
    </xf>
    <xf numFmtId="0" fontId="54" fillId="0" borderId="11" xfId="9" applyFont="1" applyFill="1" applyBorder="1" applyAlignment="1" applyProtection="1">
      <alignment horizontal="left" vertical="center" wrapText="1"/>
    </xf>
    <xf numFmtId="0" fontId="53" fillId="0" borderId="2" xfId="9" applyFont="1" applyFill="1" applyBorder="1" applyAlignment="1" applyProtection="1">
      <alignment horizontal="center" vertical="center" wrapText="1"/>
    </xf>
    <xf numFmtId="0" fontId="53" fillId="0" borderId="2" xfId="9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left" vertical="center" wrapText="1"/>
    </xf>
    <xf numFmtId="0" fontId="54" fillId="0" borderId="14" xfId="15" applyFont="1" applyFill="1" applyBorder="1" applyAlignment="1" applyProtection="1">
      <alignment horizontal="center" vertical="center" wrapText="1"/>
    </xf>
    <xf numFmtId="0" fontId="8" fillId="0" borderId="22" xfId="15" applyFont="1" applyFill="1" applyBorder="1" applyAlignment="1" applyProtection="1">
      <alignment horizontal="center" vertical="center" wrapText="1"/>
    </xf>
    <xf numFmtId="0" fontId="42" fillId="0" borderId="20" xfId="15" applyFont="1" applyFill="1" applyBorder="1" applyAlignment="1" applyProtection="1">
      <alignment horizontal="left" vertical="center" wrapText="1"/>
    </xf>
    <xf numFmtId="0" fontId="54" fillId="0" borderId="11" xfId="9" applyFont="1" applyFill="1" applyBorder="1" applyAlignment="1" applyProtection="1">
      <alignment horizontal="center" vertical="center" wrapText="1"/>
    </xf>
    <xf numFmtId="0" fontId="11" fillId="0" borderId="23" xfId="15" applyFont="1" applyFill="1" applyBorder="1" applyAlignment="1" applyProtection="1">
      <alignment horizontal="left" vertical="center" wrapText="1"/>
    </xf>
    <xf numFmtId="0" fontId="12" fillId="0" borderId="2" xfId="15" applyFont="1" applyFill="1" applyBorder="1" applyAlignment="1" applyProtection="1">
      <alignment horizontal="center" vertical="center"/>
    </xf>
    <xf numFmtId="0" fontId="53" fillId="0" borderId="11" xfId="9" applyFont="1" applyFill="1" applyBorder="1" applyAlignment="1" applyProtection="1">
      <alignment horizontal="left" vertical="center" wrapText="1"/>
    </xf>
    <xf numFmtId="0" fontId="52" fillId="0" borderId="0" xfId="15" applyFont="1" applyFill="1" applyAlignment="1" applyProtection="1">
      <alignment vertical="center"/>
    </xf>
    <xf numFmtId="0" fontId="31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vertical="center"/>
    </xf>
    <xf numFmtId="0" fontId="57" fillId="0" borderId="0" xfId="15" applyFont="1" applyFill="1" applyAlignment="1" applyProtection="1">
      <alignment horizontal="right" vertical="center"/>
    </xf>
    <xf numFmtId="0" fontId="56" fillId="0" borderId="0" xfId="15" applyFont="1" applyFill="1" applyAlignment="1"/>
    <xf numFmtId="0" fontId="43" fillId="0" borderId="11" xfId="15" applyFont="1" applyFill="1" applyBorder="1" applyAlignment="1" applyProtection="1">
      <alignment horizontal="center" vertical="center" wrapText="1"/>
    </xf>
    <xf numFmtId="0" fontId="43" fillId="0" borderId="20" xfId="15" applyFont="1" applyFill="1" applyBorder="1" applyAlignment="1" applyProtection="1">
      <alignment horizontal="center" vertical="center" wrapText="1"/>
    </xf>
    <xf numFmtId="0" fontId="58" fillId="0" borderId="0" xfId="15" applyFont="1" applyFill="1"/>
    <xf numFmtId="0" fontId="44" fillId="0" borderId="2" xfId="15" applyFont="1" applyFill="1" applyBorder="1" applyAlignment="1" applyProtection="1">
      <alignment horizontal="center" vertical="center" wrapText="1"/>
    </xf>
    <xf numFmtId="0" fontId="59" fillId="0" borderId="2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left" vertical="center" wrapText="1"/>
    </xf>
    <xf numFmtId="0" fontId="59" fillId="0" borderId="14" xfId="15" applyFont="1" applyFill="1" applyBorder="1" applyAlignment="1" applyProtection="1">
      <alignment horizontal="center" vertical="center" wrapText="1"/>
    </xf>
    <xf numFmtId="180" fontId="43" fillId="0" borderId="18" xfId="15" applyNumberFormat="1" applyFont="1" applyFill="1" applyBorder="1" applyAlignment="1" applyProtection="1">
      <alignment horizontal="right" vertical="center" wrapText="1"/>
    </xf>
    <xf numFmtId="180" fontId="44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43" fillId="0" borderId="20" xfId="15" applyFont="1" applyFill="1" applyBorder="1" applyAlignment="1" applyProtection="1">
      <alignment horizontal="left" vertical="center" wrapText="1"/>
    </xf>
    <xf numFmtId="0" fontId="44" fillId="0" borderId="14" xfId="15" applyFont="1" applyFill="1" applyBorder="1" applyAlignment="1" applyProtection="1">
      <alignment horizontal="center" vertical="center" wrapText="1"/>
    </xf>
    <xf numFmtId="180" fontId="53" fillId="0" borderId="18" xfId="15" applyNumberFormat="1" applyFont="1" applyFill="1" applyBorder="1" applyAlignment="1" applyProtection="1">
      <alignment horizontal="right" vertical="center" wrapText="1"/>
    </xf>
    <xf numFmtId="180" fontId="54" fillId="0" borderId="18" xfId="15" applyNumberFormat="1" applyFont="1" applyFill="1" applyBorder="1" applyAlignment="1" applyProtection="1">
      <alignment horizontal="right" vertical="center" wrapText="1"/>
      <protection locked="0"/>
    </xf>
    <xf numFmtId="180" fontId="5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60" fillId="0" borderId="2" xfId="15" applyFont="1" applyFill="1" applyBorder="1" applyAlignment="1" applyProtection="1">
      <alignment horizontal="center" vertical="center" wrapText="1"/>
    </xf>
    <xf numFmtId="49" fontId="50" fillId="0" borderId="0" xfId="15" applyNumberFormat="1" applyFont="1" applyFill="1" applyAlignment="1" applyProtection="1">
      <alignment horizontal="center" vertical="center"/>
    </xf>
    <xf numFmtId="0" fontId="50" fillId="0" borderId="0" xfId="15" applyFont="1" applyFill="1" applyAlignment="1" applyProtection="1">
      <alignment vertical="center"/>
    </xf>
    <xf numFmtId="0" fontId="33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horizontal="center" vertical="center"/>
    </xf>
    <xf numFmtId="0" fontId="42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left" vertical="center" wrapText="1"/>
    </xf>
    <xf numFmtId="0" fontId="61" fillId="0" borderId="0" xfId="15" applyFont="1" applyFill="1"/>
    <xf numFmtId="0" fontId="31" fillId="0" borderId="0" xfId="15" applyFont="1" applyFill="1"/>
    <xf numFmtId="0" fontId="53" fillId="0" borderId="11" xfId="9" applyFont="1" applyFill="1" applyBorder="1" applyAlignment="1" applyProtection="1">
      <alignment horizontal="center" vertical="center" wrapText="1"/>
    </xf>
    <xf numFmtId="180" fontId="53" fillId="0" borderId="2" xfId="15" applyNumberFormat="1" applyFont="1" applyFill="1" applyBorder="1" applyAlignment="1" applyProtection="1">
      <alignment horizontal="right" vertical="center" wrapText="1"/>
    </xf>
    <xf numFmtId="0" fontId="54" fillId="0" borderId="11" xfId="15" applyFont="1" applyFill="1" applyBorder="1" applyAlignment="1" applyProtection="1">
      <alignment horizontal="center" vertical="center" wrapText="1"/>
    </xf>
    <xf numFmtId="0" fontId="11" fillId="0" borderId="2" xfId="15" applyFont="1" applyFill="1" applyBorder="1" applyAlignment="1" applyProtection="1">
      <alignment horizontal="center" vertical="center" wrapText="1"/>
    </xf>
    <xf numFmtId="180" fontId="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54" fillId="0" borderId="2" xfId="15" applyFont="1" applyFill="1" applyBorder="1" applyAlignment="1" applyProtection="1">
      <alignment horizontal="left" vertical="center" wrapText="1"/>
    </xf>
    <xf numFmtId="0" fontId="54" fillId="0" borderId="11" xfId="15" applyFont="1" applyFill="1" applyBorder="1" applyAlignment="1" applyProtection="1">
      <alignment horizontal="left" vertical="center" wrapText="1"/>
    </xf>
    <xf numFmtId="0" fontId="57" fillId="0" borderId="0" xfId="15" applyFont="1" applyFill="1" applyAlignment="1" applyProtection="1">
      <alignment horizontal="center" vertical="center"/>
    </xf>
    <xf numFmtId="0" fontId="57" fillId="0" borderId="0" xfId="15" applyFont="1" applyFill="1" applyAlignment="1" applyProtection="1">
      <alignment vertical="center"/>
    </xf>
    <xf numFmtId="0" fontId="57" fillId="0" borderId="0" xfId="15" applyFont="1" applyFill="1" applyAlignment="1">
      <alignment horizontal="center" vertical="center"/>
    </xf>
    <xf numFmtId="0" fontId="1" fillId="0" borderId="0" xfId="9" applyFill="1" applyAlignment="1" applyProtection="1">
      <alignment horizontal="left"/>
    </xf>
    <xf numFmtId="0" fontId="1" fillId="0" borderId="0" xfId="9" applyFill="1" applyAlignment="1" applyProtection="1">
      <alignment horizontal="center" vertical="center" wrapText="1"/>
    </xf>
    <xf numFmtId="0" fontId="1" fillId="0" borderId="0" xfId="9" applyFill="1" applyProtection="1"/>
    <xf numFmtId="0" fontId="1" fillId="0" borderId="0" xfId="9" applyProtection="1"/>
    <xf numFmtId="0" fontId="13" fillId="0" borderId="0" xfId="9" applyFont="1" applyFill="1" applyAlignment="1" applyProtection="1">
      <alignment horizontal="right"/>
    </xf>
    <xf numFmtId="3" fontId="62" fillId="0" borderId="0" xfId="9" applyNumberFormat="1" applyFont="1" applyFill="1" applyAlignment="1" applyProtection="1"/>
    <xf numFmtId="0" fontId="13" fillId="0" borderId="0" xfId="9" applyFont="1" applyFill="1" applyAlignment="1" applyProtection="1">
      <alignment horizontal="left"/>
    </xf>
    <xf numFmtId="0" fontId="1" fillId="0" borderId="0" xfId="9" applyFill="1" applyAlignment="1" applyProtection="1">
      <alignment horizontal="left" vertical="center" wrapText="1"/>
    </xf>
    <xf numFmtId="0" fontId="1" fillId="0" borderId="0" xfId="9" applyFill="1" applyAlignment="1" applyProtection="1">
      <alignment horizontal="right"/>
    </xf>
    <xf numFmtId="0" fontId="58" fillId="0" borderId="24" xfId="10" applyFont="1" applyFill="1" applyBorder="1" applyAlignment="1" applyProtection="1">
      <alignment horizontal="center" vertical="center" wrapText="1"/>
    </xf>
    <xf numFmtId="0" fontId="58" fillId="0" borderId="25" xfId="10" applyFont="1" applyFill="1" applyBorder="1" applyAlignment="1" applyProtection="1">
      <alignment horizontal="center" vertical="center" wrapText="1"/>
    </xf>
    <xf numFmtId="3" fontId="58" fillId="0" borderId="25" xfId="10" applyNumberFormat="1" applyFont="1" applyFill="1" applyBorder="1" applyAlignment="1" applyProtection="1">
      <alignment horizontal="center" vertical="center" wrapText="1"/>
    </xf>
    <xf numFmtId="3" fontId="58" fillId="0" borderId="26" xfId="10" applyNumberFormat="1" applyFont="1" applyFill="1" applyBorder="1" applyAlignment="1" applyProtection="1">
      <alignment horizontal="center" vertical="center" wrapText="1"/>
    </xf>
    <xf numFmtId="0" fontId="33" fillId="0" borderId="0" xfId="10" applyFont="1" applyFill="1" applyProtection="1"/>
    <xf numFmtId="0" fontId="63" fillId="0" borderId="27" xfId="10" applyNumberFormat="1" applyFont="1" applyFill="1" applyBorder="1" applyAlignment="1" applyProtection="1">
      <alignment horizontal="center" vertical="center" wrapText="1"/>
    </xf>
    <xf numFmtId="0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8" xfId="10" applyNumberFormat="1" applyFont="1" applyFill="1" applyBorder="1" applyAlignment="1" applyProtection="1">
      <alignment horizontal="center" vertical="center" wrapText="1"/>
    </xf>
    <xf numFmtId="0" fontId="33" fillId="0" borderId="0" xfId="10" applyNumberFormat="1" applyFont="1" applyFill="1" applyAlignment="1" applyProtection="1">
      <alignment horizontal="center"/>
    </xf>
    <xf numFmtId="0" fontId="58" fillId="0" borderId="3" xfId="18" applyFont="1" applyFill="1" applyBorder="1" applyAlignment="1" applyProtection="1">
      <alignment horizontal="right" vertical="center"/>
    </xf>
    <xf numFmtId="49" fontId="58" fillId="0" borderId="2" xfId="18" applyNumberFormat="1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lef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</xf>
    <xf numFmtId="3" fontId="58" fillId="0" borderId="4" xfId="18" applyNumberFormat="1" applyFont="1" applyFill="1" applyBorder="1" applyAlignment="1" applyProtection="1">
      <alignment horizontal="right" vertical="center" wrapText="1"/>
    </xf>
    <xf numFmtId="0" fontId="58" fillId="0" borderId="0" xfId="18" applyFont="1" applyFill="1" applyProtection="1"/>
    <xf numFmtId="0" fontId="33" fillId="0" borderId="3" xfId="18" applyFont="1" applyFill="1" applyBorder="1" applyAlignment="1" applyProtection="1">
      <alignment horizontal="right" vertical="center"/>
    </xf>
    <xf numFmtId="49" fontId="33" fillId="0" borderId="2" xfId="18" applyNumberFormat="1" applyFont="1" applyFill="1" applyBorder="1" applyAlignment="1" applyProtection="1">
      <alignment horizontal="center" vertical="center"/>
    </xf>
    <xf numFmtId="3" fontId="33" fillId="0" borderId="2" xfId="18" applyNumberFormat="1" applyFont="1" applyFill="1" applyBorder="1" applyAlignment="1" applyProtection="1">
      <alignment horizontal="left" vertical="center" wrapText="1"/>
    </xf>
    <xf numFmtId="3" fontId="1" fillId="0" borderId="2" xfId="17" applyNumberFormat="1" applyFont="1" applyFill="1" applyBorder="1" applyAlignment="1" applyProtection="1">
      <alignment horizontal="right" vertical="center" wrapText="1"/>
    </xf>
    <xf numFmtId="3" fontId="33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33" fillId="0" borderId="4" xfId="18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8" applyFont="1" applyFill="1" applyProtection="1"/>
    <xf numFmtId="3" fontId="33" fillId="0" borderId="4" xfId="18" applyNumberFormat="1" applyFont="1" applyFill="1" applyBorder="1" applyAlignment="1" applyProtection="1">
      <alignment horizontal="right" vertical="center"/>
      <protection locked="0"/>
    </xf>
    <xf numFmtId="3" fontId="12" fillId="0" borderId="2" xfId="17" applyNumberFormat="1" applyFont="1" applyFill="1" applyBorder="1" applyAlignment="1" applyProtection="1">
      <alignment horizontal="righ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58" fillId="0" borderId="4" xfId="18" applyNumberFormat="1" applyFont="1" applyFill="1" applyBorder="1" applyAlignment="1" applyProtection="1">
      <alignment horizontal="right" vertical="center"/>
      <protection locked="0"/>
    </xf>
    <xf numFmtId="3" fontId="33" fillId="0" borderId="2" xfId="18" applyNumberFormat="1" applyFont="1" applyFill="1" applyBorder="1" applyAlignment="1" applyProtection="1">
      <alignment horizontal="left" vertical="center"/>
    </xf>
    <xf numFmtId="0" fontId="58" fillId="0" borderId="3" xfId="18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right" vertical="center"/>
    </xf>
    <xf numFmtId="3" fontId="58" fillId="0" borderId="4" xfId="18" applyNumberFormat="1" applyFont="1" applyFill="1" applyBorder="1" applyAlignment="1" applyProtection="1">
      <alignment horizontal="right" vertical="center"/>
    </xf>
    <xf numFmtId="3" fontId="33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left" vertical="center"/>
    </xf>
    <xf numFmtId="0" fontId="58" fillId="0" borderId="10" xfId="18" applyFont="1" applyFill="1" applyBorder="1" applyAlignment="1" applyProtection="1">
      <alignment horizontal="center" vertical="center"/>
    </xf>
    <xf numFmtId="49" fontId="58" fillId="0" borderId="5" xfId="18" applyNumberFormat="1" applyFont="1" applyFill="1" applyBorder="1" applyAlignment="1" applyProtection="1">
      <alignment horizontal="center" vertical="center"/>
    </xf>
    <xf numFmtId="3" fontId="58" fillId="0" borderId="5" xfId="18" applyNumberFormat="1" applyFont="1" applyFill="1" applyBorder="1" applyAlignment="1" applyProtection="1">
      <alignment horizontal="left" vertical="center" wrapText="1"/>
    </xf>
    <xf numFmtId="3" fontId="58" fillId="0" borderId="5" xfId="18" applyNumberFormat="1" applyFont="1" applyFill="1" applyBorder="1" applyAlignment="1" applyProtection="1">
      <alignment horizontal="right" vertical="center"/>
    </xf>
    <xf numFmtId="3" fontId="58" fillId="0" borderId="6" xfId="18" applyNumberFormat="1" applyFont="1" applyFill="1" applyBorder="1" applyAlignment="1" applyProtection="1">
      <alignment horizontal="right" vertical="center"/>
    </xf>
    <xf numFmtId="0" fontId="58" fillId="0" borderId="0" xfId="18" applyFont="1" applyFill="1" applyBorder="1" applyAlignment="1" applyProtection="1">
      <alignment horizontal="center" vertical="center"/>
    </xf>
    <xf numFmtId="49" fontId="58" fillId="0" borderId="0" xfId="18" applyNumberFormat="1" applyFont="1" applyFill="1" applyBorder="1" applyAlignment="1" applyProtection="1">
      <alignment horizontal="center" vertical="center"/>
    </xf>
    <xf numFmtId="3" fontId="58" fillId="0" borderId="0" xfId="18" applyNumberFormat="1" applyFont="1" applyFill="1" applyBorder="1" applyAlignment="1" applyProtection="1">
      <alignment horizontal="left" vertical="center"/>
    </xf>
    <xf numFmtId="3" fontId="58" fillId="0" borderId="0" xfId="18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left" vertical="center" wrapText="1"/>
    </xf>
    <xf numFmtId="0" fontId="4" fillId="0" borderId="0" xfId="9" applyFont="1" applyProtection="1"/>
    <xf numFmtId="0" fontId="37" fillId="0" borderId="24" xfId="9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3" fontId="37" fillId="0" borderId="26" xfId="9" applyNumberFormat="1" applyFont="1" applyFill="1" applyBorder="1" applyAlignment="1" applyProtection="1">
      <alignment horizontal="center" vertical="center" wrapText="1"/>
    </xf>
    <xf numFmtId="0" fontId="64" fillId="0" borderId="29" xfId="9" applyNumberFormat="1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3" fontId="64" fillId="0" borderId="8" xfId="9" applyNumberFormat="1" applyFont="1" applyFill="1" applyBorder="1" applyAlignment="1" applyProtection="1">
      <alignment horizontal="center" vertical="center" wrapText="1"/>
    </xf>
    <xf numFmtId="0" fontId="1" fillId="0" borderId="0" xfId="9" applyAlignment="1" applyProtection="1">
      <alignment horizontal="right"/>
    </xf>
    <xf numFmtId="0" fontId="37" fillId="0" borderId="3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center" vertical="center" wrapText="1"/>
    </xf>
    <xf numFmtId="3" fontId="37" fillId="0" borderId="4" xfId="9" applyNumberFormat="1" applyFont="1" applyFill="1" applyBorder="1" applyAlignment="1" applyProtection="1">
      <alignment horizontal="right" vertical="center" wrapText="1"/>
    </xf>
    <xf numFmtId="0" fontId="33" fillId="0" borderId="3" xfId="17" applyFont="1" applyFill="1" applyBorder="1" applyAlignment="1" applyProtection="1">
      <alignment horizontal="center" vertical="center"/>
    </xf>
    <xf numFmtId="49" fontId="33" fillId="0" borderId="2" xfId="17" applyNumberFormat="1" applyFont="1" applyFill="1" applyBorder="1" applyAlignment="1" applyProtection="1">
      <alignment horizontal="center" vertical="center"/>
    </xf>
    <xf numFmtId="3" fontId="33" fillId="0" borderId="4" xfId="17" applyNumberFormat="1" applyFont="1" applyFill="1" applyBorder="1" applyAlignment="1" applyProtection="1">
      <alignment horizontal="right" vertical="center"/>
      <protection locked="0"/>
    </xf>
    <xf numFmtId="0" fontId="33" fillId="0" borderId="10" xfId="17" applyFont="1" applyFill="1" applyBorder="1" applyAlignment="1" applyProtection="1">
      <alignment horizontal="center" vertical="center"/>
    </xf>
    <xf numFmtId="49" fontId="33" fillId="0" borderId="5" xfId="17" applyNumberFormat="1" applyFont="1" applyFill="1" applyBorder="1" applyAlignment="1" applyProtection="1">
      <alignment horizontal="center" vertical="center"/>
    </xf>
    <xf numFmtId="3" fontId="33" fillId="0" borderId="6" xfId="17" applyNumberFormat="1" applyFont="1" applyFill="1" applyBorder="1" applyAlignment="1" applyProtection="1">
      <alignment horizontal="right" vertical="center"/>
      <protection locked="0"/>
    </xf>
    <xf numFmtId="0" fontId="33" fillId="0" borderId="0" xfId="17" applyFont="1" applyFill="1" applyBorder="1" applyAlignment="1" applyProtection="1">
      <alignment horizontal="center" vertical="center"/>
    </xf>
    <xf numFmtId="49" fontId="33" fillId="0" borderId="0" xfId="17" applyNumberFormat="1" applyFont="1" applyFill="1" applyBorder="1" applyAlignment="1" applyProtection="1">
      <alignment horizontal="center" vertical="center"/>
    </xf>
    <xf numFmtId="3" fontId="33" fillId="0" borderId="0" xfId="17" applyNumberFormat="1" applyFont="1" applyFill="1" applyBorder="1" applyAlignment="1" applyProtection="1">
      <alignment horizontal="left" vertical="center" wrapText="1"/>
    </xf>
    <xf numFmtId="0" fontId="33" fillId="0" borderId="0" xfId="17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center"/>
    </xf>
    <xf numFmtId="0" fontId="33" fillId="0" borderId="0" xfId="9" applyFont="1" applyFill="1" applyProtection="1"/>
    <xf numFmtId="3" fontId="33" fillId="0" borderId="0" xfId="9" applyNumberFormat="1" applyFont="1" applyFill="1" applyBorder="1" applyAlignment="1" applyProtection="1"/>
    <xf numFmtId="3" fontId="33" fillId="0" borderId="0" xfId="9" applyNumberFormat="1" applyFont="1" applyFill="1" applyAlignment="1" applyProtection="1"/>
    <xf numFmtId="3" fontId="62" fillId="0" borderId="0" xfId="9" applyNumberFormat="1" applyFont="1" applyFill="1" applyAlignment="1" applyProtection="1">
      <alignment horizontal="left"/>
    </xf>
    <xf numFmtId="3" fontId="33" fillId="0" borderId="0" xfId="9" applyNumberFormat="1" applyFont="1" applyFill="1" applyProtection="1"/>
    <xf numFmtId="0" fontId="37" fillId="0" borderId="30" xfId="9" applyFont="1" applyFill="1" applyBorder="1" applyAlignment="1" applyProtection="1">
      <alignment horizontal="center" vertical="center" wrapText="1"/>
    </xf>
    <xf numFmtId="0" fontId="64" fillId="0" borderId="7" xfId="9" applyFont="1" applyFill="1" applyBorder="1" applyAlignment="1" applyProtection="1">
      <alignment horizontal="center" vertical="center"/>
    </xf>
    <xf numFmtId="3" fontId="64" fillId="0" borderId="7" xfId="9" applyNumberFormat="1" applyFont="1" applyFill="1" applyBorder="1" applyAlignment="1" applyProtection="1">
      <alignment horizontal="center" vertical="center"/>
    </xf>
    <xf numFmtId="0" fontId="64" fillId="0" borderId="8" xfId="9" applyFont="1" applyFill="1" applyBorder="1" applyAlignment="1" applyProtection="1">
      <alignment horizontal="center" vertical="center"/>
    </xf>
    <xf numFmtId="3" fontId="65" fillId="0" borderId="2" xfId="9" applyNumberFormat="1" applyFont="1" applyFill="1" applyBorder="1" applyAlignment="1" applyProtection="1">
      <alignment horizontal="right"/>
      <protection locked="0"/>
    </xf>
    <xf numFmtId="3" fontId="37" fillId="0" borderId="2" xfId="9" applyNumberFormat="1" applyFont="1" applyFill="1" applyBorder="1" applyAlignment="1" applyProtection="1">
      <alignment horizontal="right"/>
    </xf>
    <xf numFmtId="3" fontId="37" fillId="0" borderId="4" xfId="9" applyNumberFormat="1" applyFont="1" applyFill="1" applyBorder="1" applyAlignment="1" applyProtection="1">
      <alignment horizontal="right"/>
      <protection locked="0"/>
    </xf>
    <xf numFmtId="3" fontId="65" fillId="0" borderId="5" xfId="9" applyNumberFormat="1" applyFont="1" applyFill="1" applyBorder="1" applyAlignment="1" applyProtection="1">
      <alignment horizontal="right"/>
      <protection locked="0"/>
    </xf>
    <xf numFmtId="3" fontId="33" fillId="0" borderId="5" xfId="9" applyNumberFormat="1" applyFont="1" applyFill="1" applyBorder="1" applyProtection="1">
      <protection locked="0"/>
    </xf>
    <xf numFmtId="3" fontId="37" fillId="0" borderId="5" xfId="9" applyNumberFormat="1" applyFont="1" applyFill="1" applyBorder="1" applyAlignment="1" applyProtection="1">
      <alignment horizontal="right"/>
    </xf>
    <xf numFmtId="3" fontId="37" fillId="0" borderId="6" xfId="9" applyNumberFormat="1" applyFont="1" applyFill="1" applyBorder="1" applyAlignment="1" applyProtection="1">
      <alignment horizontal="right"/>
      <protection locked="0"/>
    </xf>
    <xf numFmtId="0" fontId="1" fillId="0" borderId="0" xfId="9"/>
    <xf numFmtId="0" fontId="35" fillId="0" borderId="0" xfId="14" applyFont="1" applyAlignment="1" applyProtection="1">
      <alignment horizontal="left"/>
    </xf>
    <xf numFmtId="0" fontId="35" fillId="0" borderId="0" xfId="14" applyFont="1" applyProtection="1"/>
    <xf numFmtId="180" fontId="66" fillId="0" borderId="0" xfId="14" applyNumberFormat="1" applyFont="1" applyAlignment="1" applyProtection="1">
      <alignment horizontal="left" vertic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13" applyFill="1" applyAlignment="1">
      <alignment horizontal="left"/>
    </xf>
    <xf numFmtId="0" fontId="1" fillId="0" borderId="0" xfId="13" applyFill="1" applyAlignment="1">
      <alignment horizontal="center" vertical="center" wrapText="1"/>
    </xf>
    <xf numFmtId="0" fontId="1" fillId="0" borderId="0" xfId="13" applyFill="1"/>
    <xf numFmtId="0" fontId="1" fillId="0" borderId="0" xfId="13"/>
    <xf numFmtId="0" fontId="1" fillId="0" borderId="0" xfId="13" applyFill="1" applyAlignment="1" applyProtection="1">
      <alignment horizontal="left" vertical="center" wrapText="1"/>
    </xf>
    <xf numFmtId="0" fontId="1" fillId="0" borderId="0" xfId="13" applyFill="1" applyProtection="1"/>
    <xf numFmtId="0" fontId="1" fillId="0" borderId="0" xfId="13" applyFill="1" applyAlignment="1">
      <alignment horizontal="right"/>
    </xf>
    <xf numFmtId="49" fontId="58" fillId="0" borderId="31" xfId="13" applyNumberFormat="1" applyFont="1" applyFill="1" applyBorder="1" applyAlignment="1" applyProtection="1">
      <alignment horizontal="center" vertical="center" wrapText="1"/>
    </xf>
    <xf numFmtId="0" fontId="58" fillId="0" borderId="31" xfId="13" applyFont="1" applyFill="1" applyBorder="1" applyAlignment="1" applyProtection="1">
      <alignment horizontal="center" vertical="center" wrapText="1"/>
    </xf>
    <xf numFmtId="49" fontId="64" fillId="0" borderId="29" xfId="13" applyNumberFormat="1" applyFont="1" applyFill="1" applyBorder="1" applyAlignment="1" applyProtection="1">
      <alignment horizontal="center" vertical="center" wrapText="1"/>
    </xf>
    <xf numFmtId="0" fontId="64" fillId="0" borderId="7" xfId="13" applyNumberFormat="1" applyFont="1" applyFill="1" applyBorder="1" applyAlignment="1" applyProtection="1">
      <alignment horizontal="center" vertical="center" wrapText="1"/>
    </xf>
    <xf numFmtId="3" fontId="64" fillId="0" borderId="7" xfId="13" applyNumberFormat="1" applyFont="1" applyFill="1" applyBorder="1" applyAlignment="1" applyProtection="1">
      <alignment horizontal="center" vertical="center" wrapText="1"/>
    </xf>
    <xf numFmtId="49" fontId="37" fillId="0" borderId="3" xfId="13" applyNumberFormat="1" applyFont="1" applyFill="1" applyBorder="1" applyAlignment="1" applyProtection="1">
      <alignment horizontal="center" vertical="center"/>
    </xf>
    <xf numFmtId="49" fontId="37" fillId="0" borderId="2" xfId="13" applyNumberFormat="1" applyFont="1" applyFill="1" applyBorder="1" applyAlignment="1" applyProtection="1">
      <alignment horizontal="center" vertical="center"/>
    </xf>
    <xf numFmtId="3" fontId="37" fillId="0" borderId="2" xfId="13" applyNumberFormat="1" applyFont="1" applyFill="1" applyBorder="1" applyAlignment="1" applyProtection="1">
      <alignment horizontal="left" vertical="center" wrapText="1"/>
    </xf>
    <xf numFmtId="180" fontId="37" fillId="0" borderId="2" xfId="13" applyNumberFormat="1" applyFont="1" applyFill="1" applyBorder="1" applyAlignment="1" applyProtection="1">
      <alignment horizontal="right" vertical="center" wrapText="1"/>
    </xf>
    <xf numFmtId="49" fontId="37" fillId="0" borderId="3" xfId="17" applyNumberFormat="1" applyFont="1" applyFill="1" applyBorder="1" applyAlignment="1" applyProtection="1">
      <alignment horizontal="center" vertical="center"/>
    </xf>
    <xf numFmtId="49" fontId="37" fillId="0" borderId="2" xfId="17" applyNumberFormat="1" applyFont="1" applyFill="1" applyBorder="1" applyAlignment="1" applyProtection="1">
      <alignment horizontal="center" vertical="center"/>
    </xf>
    <xf numFmtId="3" fontId="37" fillId="0" borderId="2" xfId="17" applyNumberFormat="1" applyFont="1" applyFill="1" applyBorder="1" applyAlignment="1" applyProtection="1">
      <alignment horizontal="left" vertical="center" wrapText="1"/>
    </xf>
    <xf numFmtId="180" fontId="37" fillId="0" borderId="2" xfId="17" applyNumberFormat="1" applyFont="1" applyFill="1" applyBorder="1" applyAlignment="1" applyProtection="1">
      <alignment horizontal="right" vertical="center"/>
      <protection locked="0"/>
    </xf>
    <xf numFmtId="180" fontId="37" fillId="0" borderId="2" xfId="17" applyNumberFormat="1" applyFont="1" applyFill="1" applyBorder="1" applyAlignment="1" applyProtection="1">
      <alignment horizontal="right" vertical="center"/>
    </xf>
    <xf numFmtId="49" fontId="33" fillId="0" borderId="3" xfId="17" applyNumberFormat="1" applyFont="1" applyFill="1" applyBorder="1" applyAlignment="1" applyProtection="1">
      <alignment horizontal="center" vertical="center"/>
    </xf>
    <xf numFmtId="180" fontId="65" fillId="0" borderId="2" xfId="17" applyNumberFormat="1" applyFont="1" applyFill="1" applyBorder="1" applyAlignment="1" applyProtection="1">
      <alignment horizontal="right" vertical="center"/>
      <protection locked="0"/>
    </xf>
    <xf numFmtId="0" fontId="33" fillId="0" borderId="2" xfId="17" applyFont="1" applyFill="1" applyBorder="1" applyAlignment="1" applyProtection="1">
      <alignment vertical="center" wrapText="1"/>
    </xf>
    <xf numFmtId="180" fontId="65" fillId="0" borderId="2" xfId="17" applyNumberFormat="1" applyFont="1" applyFill="1" applyBorder="1" applyAlignment="1" applyProtection="1">
      <alignment horizontal="right" vertical="center"/>
    </xf>
    <xf numFmtId="180" fontId="65" fillId="0" borderId="2" xfId="17" applyNumberFormat="1" applyFont="1" applyFill="1" applyBorder="1" applyAlignment="1" applyProtection="1">
      <alignment horizontal="right" vertical="center" wrapText="1"/>
      <protection locked="0"/>
    </xf>
    <xf numFmtId="49" fontId="67" fillId="0" borderId="3" xfId="17" applyNumberFormat="1" applyFont="1" applyFill="1" applyBorder="1" applyAlignment="1" applyProtection="1">
      <alignment horizontal="center" vertical="center"/>
    </xf>
    <xf numFmtId="0" fontId="4" fillId="0" borderId="0" xfId="13" applyFont="1"/>
    <xf numFmtId="49" fontId="65" fillId="0" borderId="2" xfId="17" applyNumberFormat="1" applyFont="1" applyFill="1" applyBorder="1" applyAlignment="1" applyProtection="1">
      <alignment horizontal="center" vertical="center"/>
    </xf>
    <xf numFmtId="49" fontId="58" fillId="0" borderId="2" xfId="17" applyNumberFormat="1" applyFont="1" applyFill="1" applyBorder="1" applyAlignment="1" applyProtection="1">
      <alignment horizontal="center" vertical="center"/>
    </xf>
    <xf numFmtId="49" fontId="65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right"/>
    </xf>
    <xf numFmtId="0" fontId="1" fillId="0" borderId="2" xfId="0" applyFont="1" applyBorder="1"/>
    <xf numFmtId="0" fontId="1" fillId="0" borderId="5" xfId="0" applyFont="1" applyBorder="1"/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22" fillId="0" borderId="0" xfId="2" applyFont="1" applyFill="1" applyAlignment="1" applyProtection="1">
      <alignment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11" applyFont="1" applyFill="1" applyBorder="1" applyProtection="1"/>
    <xf numFmtId="0" fontId="4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2" xfId="11" applyFont="1" applyFill="1" applyBorder="1" applyProtection="1"/>
    <xf numFmtId="0" fontId="26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Border="1" applyProtection="1"/>
    <xf numFmtId="0" fontId="4" fillId="0" borderId="0" xfId="2" applyFont="1" applyFill="1" applyProtection="1"/>
    <xf numFmtId="0" fontId="1" fillId="0" borderId="0" xfId="8" applyFont="1" applyFill="1" applyProtection="1"/>
    <xf numFmtId="0" fontId="1" fillId="0" borderId="0" xfId="8" applyFill="1" applyProtection="1"/>
    <xf numFmtId="0" fontId="1" fillId="0" borderId="0" xfId="8" applyFont="1" applyFill="1" applyAlignment="1" applyProtection="1">
      <alignment horizontal="right"/>
    </xf>
    <xf numFmtId="0" fontId="1" fillId="0" borderId="0" xfId="8" applyProtection="1"/>
    <xf numFmtId="0" fontId="1" fillId="0" borderId="0" xfId="8" applyFont="1" applyAlignment="1" applyProtection="1">
      <alignment horizontal="right"/>
    </xf>
    <xf numFmtId="0" fontId="1" fillId="0" borderId="0" xfId="8" applyFont="1" applyProtection="1"/>
    <xf numFmtId="0" fontId="68" fillId="0" borderId="3" xfId="8" applyFont="1" applyBorder="1" applyAlignment="1">
      <alignment horizontal="center" wrapText="1"/>
    </xf>
    <xf numFmtId="0" fontId="68" fillId="0" borderId="2" xfId="8" applyFont="1" applyBorder="1" applyAlignment="1">
      <alignment horizontal="center" wrapText="1"/>
    </xf>
    <xf numFmtId="0" fontId="68" fillId="0" borderId="4" xfId="8" applyFont="1" applyBorder="1" applyAlignment="1">
      <alignment horizontal="center" wrapText="1"/>
    </xf>
    <xf numFmtId="0" fontId="68" fillId="0" borderId="3" xfId="8" applyFont="1" applyBorder="1" applyAlignment="1" applyProtection="1">
      <alignment horizontal="center" wrapText="1"/>
    </xf>
    <xf numFmtId="0" fontId="68" fillId="0" borderId="2" xfId="8" applyFont="1" applyBorder="1" applyAlignment="1">
      <alignment wrapText="1"/>
    </xf>
    <xf numFmtId="180" fontId="68" fillId="0" borderId="4" xfId="8" applyNumberFormat="1" applyFont="1" applyBorder="1" applyAlignment="1">
      <alignment horizontal="right" wrapText="1"/>
    </xf>
    <xf numFmtId="0" fontId="40" fillId="0" borderId="3" xfId="8" applyFont="1" applyBorder="1" applyAlignment="1" applyProtection="1">
      <alignment horizontal="center" wrapText="1"/>
    </xf>
    <xf numFmtId="0" fontId="40" fillId="0" borderId="2" xfId="8" applyFont="1" applyBorder="1" applyAlignment="1">
      <alignment horizontal="center" wrapText="1"/>
    </xf>
    <xf numFmtId="0" fontId="40" fillId="0" borderId="2" xfId="8" applyFont="1" applyBorder="1" applyAlignment="1">
      <alignment wrapText="1"/>
    </xf>
    <xf numFmtId="180" fontId="40" fillId="0" borderId="4" xfId="8" applyNumberFormat="1" applyFont="1" applyBorder="1" applyAlignment="1" applyProtection="1">
      <alignment horizontal="right" wrapText="1"/>
      <protection locked="0"/>
    </xf>
    <xf numFmtId="0" fontId="68" fillId="0" borderId="10" xfId="8" applyFont="1" applyBorder="1" applyAlignment="1" applyProtection="1">
      <alignment horizontal="center" wrapText="1"/>
    </xf>
    <xf numFmtId="0" fontId="40" fillId="0" borderId="5" xfId="8" applyFont="1" applyBorder="1" applyAlignment="1">
      <alignment horizontal="center" wrapText="1"/>
    </xf>
    <xf numFmtId="0" fontId="68" fillId="0" borderId="5" xfId="8" applyFont="1" applyBorder="1" applyAlignment="1">
      <alignment wrapText="1"/>
    </xf>
    <xf numFmtId="180" fontId="68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2" fillId="0" borderId="29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0" fontId="1" fillId="0" borderId="0" xfId="7" applyFont="1" applyAlignment="1">
      <alignment horizontal="center"/>
    </xf>
    <xf numFmtId="0" fontId="71" fillId="0" borderId="0" xfId="7" applyFont="1" applyAlignment="1">
      <alignment horizontal="left"/>
    </xf>
    <xf numFmtId="0" fontId="71" fillId="0" borderId="0" xfId="7" applyFont="1"/>
    <xf numFmtId="0" fontId="71" fillId="0" borderId="0" xfId="7" applyFont="1" applyAlignment="1">
      <alignment horizontal="right"/>
    </xf>
    <xf numFmtId="0" fontId="71" fillId="0" borderId="0" xfId="2" applyFont="1" applyAlignment="1" applyProtection="1">
      <alignment horizontal="right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wrapText="1"/>
    </xf>
    <xf numFmtId="0" fontId="70" fillId="0" borderId="2" xfId="0" applyFont="1" applyBorder="1" applyAlignment="1">
      <alignment vertical="center" wrapText="1"/>
    </xf>
    <xf numFmtId="180" fontId="70" fillId="0" borderId="2" xfId="0" applyNumberFormat="1" applyFont="1" applyBorder="1" applyAlignment="1">
      <alignment horizontal="right" wrapText="1"/>
    </xf>
    <xf numFmtId="0" fontId="71" fillId="0" borderId="0" xfId="7" applyFont="1" applyAlignment="1">
      <alignment horizontal="center"/>
    </xf>
    <xf numFmtId="0" fontId="70" fillId="0" borderId="0" xfId="7" applyFont="1" applyAlignment="1">
      <alignment horizontal="left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vertical="center" wrapText="1"/>
    </xf>
    <xf numFmtId="180" fontId="71" fillId="0" borderId="2" xfId="0" applyNumberFormat="1" applyFont="1" applyBorder="1" applyAlignment="1">
      <alignment horizontal="right" wrapText="1"/>
    </xf>
    <xf numFmtId="180" fontId="71" fillId="0" borderId="2" xfId="0" applyNumberFormat="1" applyFont="1" applyBorder="1" applyAlignment="1" applyProtection="1">
      <alignment horizontal="right" wrapText="1"/>
      <protection locked="0"/>
    </xf>
    <xf numFmtId="49" fontId="70" fillId="0" borderId="2" xfId="0" applyNumberFormat="1" applyFont="1" applyBorder="1" applyAlignment="1">
      <alignment horizontal="center" vertical="center"/>
    </xf>
    <xf numFmtId="0" fontId="70" fillId="0" borderId="2" xfId="0" applyFont="1" applyBorder="1" applyAlignment="1" applyProtection="1">
      <alignment horizontal="center" vertical="center" wrapText="1"/>
    </xf>
    <xf numFmtId="0" fontId="71" fillId="0" borderId="2" xfId="0" applyFont="1" applyBorder="1" applyAlignment="1" applyProtection="1">
      <alignment horizontal="center" vertical="center" wrapText="1"/>
    </xf>
    <xf numFmtId="180" fontId="70" fillId="0" borderId="2" xfId="0" applyNumberFormat="1" applyFont="1" applyBorder="1" applyAlignment="1" applyProtection="1">
      <alignment horizontal="right" wrapText="1"/>
      <protection locked="0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3" fontId="33" fillId="0" borderId="4" xfId="12" applyNumberFormat="1" applyFont="1" applyFill="1" applyBorder="1" applyAlignment="1" applyProtection="1">
      <alignment horizontal="right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4" fillId="0" borderId="0" xfId="7" applyFont="1" applyAlignment="1">
      <alignment horizontal="right"/>
    </xf>
    <xf numFmtId="0" fontId="0" fillId="0" borderId="0" xfId="0" applyAlignment="1" applyProtection="1">
      <alignment horizontal="right"/>
    </xf>
    <xf numFmtId="0" fontId="4" fillId="2" borderId="0" xfId="11" applyFont="1" applyFill="1" applyBorder="1" applyProtection="1">
      <protection locked="0"/>
    </xf>
    <xf numFmtId="0" fontId="4" fillId="2" borderId="0" xfId="11" applyFont="1" applyFill="1" applyBorder="1"/>
    <xf numFmtId="0" fontId="1" fillId="2" borderId="0" xfId="11" applyFont="1" applyFill="1" applyBorder="1"/>
    <xf numFmtId="49" fontId="1" fillId="2" borderId="0" xfId="0" applyNumberFormat="1" applyFont="1" applyFill="1"/>
    <xf numFmtId="0" fontId="11" fillId="0" borderId="0" xfId="7" applyFont="1" applyBorder="1" applyAlignment="1" applyProtection="1">
      <alignment horizontal="center" wrapText="1"/>
    </xf>
    <xf numFmtId="180" fontId="11" fillId="0" borderId="0" xfId="7" applyNumberFormat="1" applyFont="1" applyBorder="1" applyAlignment="1" applyProtection="1">
      <alignment horizontal="right" wrapText="1"/>
    </xf>
    <xf numFmtId="180" fontId="9" fillId="0" borderId="0" xfId="7" applyNumberFormat="1" applyFont="1" applyBorder="1" applyAlignment="1" applyProtection="1">
      <alignment horizontal="right" wrapText="1"/>
    </xf>
    <xf numFmtId="0" fontId="4" fillId="0" borderId="0" xfId="7" applyFont="1" applyBorder="1"/>
    <xf numFmtId="0" fontId="15" fillId="0" borderId="0" xfId="7" applyBorder="1"/>
    <xf numFmtId="0" fontId="72" fillId="0" borderId="0" xfId="9" applyFont="1"/>
    <xf numFmtId="0" fontId="4" fillId="0" borderId="0" xfId="9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46" fillId="0" borderId="14" xfId="15" applyFont="1" applyFill="1" applyBorder="1" applyAlignment="1" applyProtection="1">
      <alignment horizontal="left" vertical="center" wrapText="1"/>
    </xf>
    <xf numFmtId="0" fontId="46" fillId="0" borderId="16" xfId="15" applyFont="1" applyFill="1" applyBorder="1" applyAlignment="1" applyProtection="1">
      <alignment horizontal="left" vertical="center" wrapText="1"/>
    </xf>
    <xf numFmtId="0" fontId="46" fillId="0" borderId="18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50" fillId="0" borderId="0" xfId="15" applyFont="1" applyFill="1" applyAlignment="1" applyProtection="1">
      <alignment horizontal="center" vertical="center"/>
    </xf>
    <xf numFmtId="0" fontId="43" fillId="0" borderId="2" xfId="15" applyFont="1" applyFill="1" applyBorder="1" applyAlignment="1" applyProtection="1">
      <alignment horizontal="center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0" fontId="44" fillId="0" borderId="14" xfId="15" applyFont="1" applyFill="1" applyBorder="1" applyAlignment="1" applyProtection="1">
      <alignment horizontal="left" vertical="center" wrapText="1"/>
    </xf>
    <xf numFmtId="0" fontId="44" fillId="0" borderId="16" xfId="15" applyFont="1" applyFill="1" applyBorder="1" applyAlignment="1" applyProtection="1">
      <alignment horizontal="left" vertical="center" wrapText="1"/>
    </xf>
    <xf numFmtId="0" fontId="44" fillId="0" borderId="18" xfId="15" applyFont="1" applyFill="1" applyBorder="1" applyAlignment="1" applyProtection="1">
      <alignment horizontal="left" vertical="center" wrapText="1"/>
    </xf>
    <xf numFmtId="0" fontId="49" fillId="0" borderId="2" xfId="15" applyFont="1" applyFill="1" applyBorder="1" applyAlignment="1" applyProtection="1">
      <alignment horizontal="left" vertical="center" wrapText="1"/>
    </xf>
    <xf numFmtId="0" fontId="39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47" fillId="0" borderId="14" xfId="15" applyFont="1" applyFill="1" applyBorder="1" applyAlignment="1">
      <alignment horizontal="left" vertical="center" wrapText="1"/>
    </xf>
    <xf numFmtId="0" fontId="47" fillId="0" borderId="16" xfId="15" applyFont="1" applyFill="1" applyBorder="1" applyAlignment="1">
      <alignment horizontal="left" vertical="center" wrapText="1"/>
    </xf>
    <xf numFmtId="0" fontId="47" fillId="0" borderId="18" xfId="15" applyFont="1" applyFill="1" applyBorder="1" applyAlignment="1">
      <alignment horizontal="left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23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10" fillId="0" borderId="0" xfId="15" applyFont="1" applyFill="1" applyAlignment="1" applyProtection="1">
      <alignment horizontal="center" vertical="center"/>
    </xf>
    <xf numFmtId="0" fontId="39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55" fillId="0" borderId="0" xfId="15" applyFont="1" applyFill="1" applyAlignment="1" applyProtection="1">
      <alignment horizontal="center" vertical="center"/>
    </xf>
    <xf numFmtId="0" fontId="43" fillId="0" borderId="0" xfId="15" applyFont="1" applyFill="1" applyAlignment="1" applyProtection="1">
      <alignment horizontal="center" vertical="center"/>
    </xf>
    <xf numFmtId="0" fontId="33" fillId="0" borderId="2" xfId="15" applyFont="1" applyFill="1" applyBorder="1" applyAlignment="1" applyProtection="1">
      <alignment vertical="center"/>
    </xf>
    <xf numFmtId="0" fontId="43" fillId="0" borderId="0" xfId="9" applyFont="1" applyFill="1" applyAlignment="1" applyProtection="1">
      <alignment horizontal="center" vertical="center"/>
    </xf>
    <xf numFmtId="0" fontId="8" fillId="0" borderId="14" xfId="15" applyFont="1" applyFill="1" applyBorder="1" applyAlignment="1" applyProtection="1">
      <alignment horizontal="center" vertical="center" wrapText="1"/>
    </xf>
    <xf numFmtId="0" fontId="8" fillId="0" borderId="18" xfId="15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14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2" xfId="14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3" xfId="14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3" fontId="62" fillId="0" borderId="0" xfId="9" applyNumberFormat="1" applyFont="1" applyFill="1" applyAlignment="1" applyProtection="1">
      <alignment horizontal="center" wrapText="1"/>
    </xf>
    <xf numFmtId="0" fontId="33" fillId="0" borderId="0" xfId="9" applyFont="1" applyFill="1" applyAlignment="1" applyProtection="1">
      <alignment horizontal="left" vertical="center" wrapText="1"/>
    </xf>
    <xf numFmtId="0" fontId="64" fillId="0" borderId="29" xfId="9" applyFont="1" applyFill="1" applyBorder="1" applyAlignment="1" applyProtection="1">
      <alignment horizontal="center" vertical="center"/>
    </xf>
    <xf numFmtId="0" fontId="64" fillId="0" borderId="7" xfId="9" applyFont="1" applyFill="1" applyBorder="1" applyAlignment="1" applyProtection="1">
      <alignment horizontal="center" vertical="center"/>
    </xf>
    <xf numFmtId="14" fontId="65" fillId="0" borderId="3" xfId="9" applyNumberFormat="1" applyFont="1" applyFill="1" applyBorder="1" applyAlignment="1" applyProtection="1">
      <alignment horizontal="center"/>
    </xf>
    <xf numFmtId="0" fontId="65" fillId="0" borderId="2" xfId="9" applyFont="1" applyFill="1" applyBorder="1" applyAlignment="1" applyProtection="1">
      <alignment horizontal="center"/>
    </xf>
    <xf numFmtId="0" fontId="65" fillId="0" borderId="10" xfId="9" applyFont="1" applyFill="1" applyBorder="1" applyAlignment="1" applyProtection="1">
      <alignment horizontal="center"/>
    </xf>
    <xf numFmtId="0" fontId="65" fillId="0" borderId="5" xfId="9" applyFont="1" applyFill="1" applyBorder="1" applyAlignment="1" applyProtection="1">
      <alignment horizont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3" fontId="33" fillId="0" borderId="5" xfId="17" applyNumberFormat="1" applyFont="1" applyFill="1" applyBorder="1" applyAlignment="1" applyProtection="1">
      <alignment horizontal="left" vertical="center" wrapText="1"/>
    </xf>
    <xf numFmtId="0" fontId="37" fillId="0" borderId="35" xfId="9" applyFont="1" applyFill="1" applyBorder="1" applyAlignment="1" applyProtection="1">
      <alignment horizontal="center" vertical="center"/>
    </xf>
    <xf numFmtId="0" fontId="37" fillId="0" borderId="36" xfId="9" applyFont="1" applyFill="1" applyBorder="1" applyAlignment="1" applyProtection="1">
      <alignment horizontal="center" vertical="center"/>
    </xf>
    <xf numFmtId="0" fontId="37" fillId="0" borderId="37" xfId="9" applyFont="1" applyFill="1" applyBorder="1" applyAlignment="1" applyProtection="1">
      <alignment horizontal="center" vertical="center"/>
    </xf>
    <xf numFmtId="0" fontId="37" fillId="0" borderId="30" xfId="9" applyFont="1" applyFill="1" applyBorder="1" applyAlignment="1" applyProtection="1">
      <alignment horizontal="center" vertical="center"/>
    </xf>
    <xf numFmtId="0" fontId="37" fillId="0" borderId="25" xfId="9" applyFont="1" applyFill="1" applyBorder="1" applyAlignment="1" applyProtection="1">
      <alignment horizontal="center" vertical="center"/>
    </xf>
    <xf numFmtId="3" fontId="37" fillId="0" borderId="33" xfId="9" applyNumberFormat="1" applyFont="1" applyFill="1" applyBorder="1" applyAlignment="1" applyProtection="1">
      <alignment horizontal="center" vertical="center" wrapText="1"/>
    </xf>
    <xf numFmtId="3" fontId="37" fillId="0" borderId="34" xfId="9" applyNumberFormat="1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left" vertical="center" wrapText="1"/>
    </xf>
    <xf numFmtId="3" fontId="62" fillId="0" borderId="0" xfId="13" applyNumberFormat="1" applyFont="1" applyFill="1" applyAlignment="1" applyProtection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vertical="center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4" fillId="0" borderId="4" xfId="7" applyFont="1" applyBorder="1" applyAlignment="1">
      <alignment vertical="center"/>
    </xf>
    <xf numFmtId="0" fontId="11" fillId="0" borderId="29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7" applyFont="1" applyBorder="1" applyAlignment="1" applyProtection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68" fillId="0" borderId="29" xfId="8" applyFont="1" applyBorder="1" applyAlignment="1">
      <alignment horizontal="center" vertical="center" wrapText="1"/>
    </xf>
    <xf numFmtId="0" fontId="40" fillId="0" borderId="3" xfId="8" applyFont="1" applyBorder="1" applyAlignment="1">
      <alignment vertical="center"/>
    </xf>
    <xf numFmtId="0" fontId="68" fillId="0" borderId="7" xfId="8" applyFont="1" applyBorder="1" applyAlignment="1">
      <alignment horizontal="center" vertical="center" wrapText="1"/>
    </xf>
    <xf numFmtId="0" fontId="40" fillId="0" borderId="2" xfId="8" applyFont="1" applyBorder="1" applyAlignment="1">
      <alignment vertical="center"/>
    </xf>
    <xf numFmtId="0" fontId="68" fillId="0" borderId="8" xfId="8" applyFont="1" applyBorder="1" applyAlignment="1">
      <alignment horizontal="center" vertical="center" wrapText="1"/>
    </xf>
    <xf numFmtId="0" fontId="40" fillId="0" borderId="4" xfId="8" applyFont="1" applyBorder="1" applyAlignment="1">
      <alignment vertical="center"/>
    </xf>
    <xf numFmtId="0" fontId="69" fillId="0" borderId="0" xfId="0" applyFont="1" applyAlignment="1" applyProtection="1">
      <alignment horizontal="center" wrapText="1"/>
    </xf>
    <xf numFmtId="0" fontId="69" fillId="0" borderId="0" xfId="0" applyFont="1" applyAlignment="1" applyProtection="1">
      <alignment horizontal="center"/>
    </xf>
    <xf numFmtId="0" fontId="1" fillId="0" borderId="0" xfId="7" applyFont="1" applyAlignment="1">
      <alignment horizontal="center"/>
    </xf>
    <xf numFmtId="0" fontId="70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vertical="center"/>
    </xf>
    <xf numFmtId="0" fontId="71" fillId="0" borderId="2" xfId="0" applyFont="1" applyBorder="1" applyAlignment="1">
      <alignment horizontal="center" vertical="center"/>
    </xf>
    <xf numFmtId="0" fontId="69" fillId="0" borderId="0" xfId="16" applyFont="1" applyAlignment="1">
      <alignment horizontal="center"/>
    </xf>
    <xf numFmtId="0" fontId="69" fillId="0" borderId="0" xfId="6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74" fillId="14" borderId="14" xfId="0" applyFont="1" applyFill="1" applyBorder="1" applyAlignment="1">
      <alignment horizontal="center"/>
    </xf>
    <xf numFmtId="0" fontId="74" fillId="14" borderId="16" xfId="0" applyFont="1" applyFill="1" applyBorder="1" applyAlignment="1">
      <alignment horizontal="center"/>
    </xf>
    <xf numFmtId="0" fontId="74" fillId="15" borderId="14" xfId="0" applyFont="1" applyFill="1" applyBorder="1" applyAlignment="1">
      <alignment horizontal="center"/>
    </xf>
    <xf numFmtId="0" fontId="74" fillId="15" borderId="16" xfId="0" applyFont="1" applyFill="1" applyBorder="1" applyAlignment="1">
      <alignment horizontal="center"/>
    </xf>
    <xf numFmtId="0" fontId="74" fillId="16" borderId="14" xfId="0" applyFont="1" applyFill="1" applyBorder="1" applyAlignment="1">
      <alignment horizontal="center"/>
    </xf>
    <xf numFmtId="0" fontId="74" fillId="16" borderId="16" xfId="0" applyFont="1" applyFill="1" applyBorder="1" applyAlignment="1">
      <alignment horizontal="center"/>
    </xf>
    <xf numFmtId="0" fontId="74" fillId="16" borderId="18" xfId="0" applyFont="1" applyFill="1" applyBorder="1" applyAlignment="1">
      <alignment horizontal="center"/>
    </xf>
  </cellXfs>
  <cellStyles count="19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 5" xfId="9"/>
    <cellStyle name="Normal_00201001" xfId="10"/>
    <cellStyle name="Normal_DEO 1 Zbirni Sestomesecni-07-Sekundarna 2" xfId="11"/>
    <cellStyle name="Normal_Meni" xfId="12"/>
    <cellStyle name="Normal_ZR_Dvanaestomesecni_2010-OTKLJUCAN" xfId="13"/>
    <cellStyle name="Normal_ZR_Obrasci_2005" xfId="14"/>
    <cellStyle name="Normal_ZR_Obrasci_2005 2" xfId="15"/>
    <cellStyle name="Normal_ZR_Obrasci_2005_Obrazac_5GO_Dvanaestomesecni 2" xfId="16"/>
    <cellStyle name="Normal_ZR_ZU_Obrasci_20051" xfId="17"/>
    <cellStyle name="Normal_ZR_ZU_Obrasci_20051 2" xfId="18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1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16</xdr:row>
          <xdr:rowOff>57150</xdr:rowOff>
        </xdr:from>
        <xdr:to>
          <xdr:col>3</xdr:col>
          <xdr:colOff>828675</xdr:colOff>
          <xdr:row>17</xdr:row>
          <xdr:rowOff>95250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18</xdr:row>
          <xdr:rowOff>38100</xdr:rowOff>
        </xdr:from>
        <xdr:to>
          <xdr:col>3</xdr:col>
          <xdr:colOff>838200</xdr:colOff>
          <xdr:row>20</xdr:row>
          <xdr:rowOff>38100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22</xdr:row>
          <xdr:rowOff>19050</xdr:rowOff>
        </xdr:from>
        <xdr:to>
          <xdr:col>3</xdr:col>
          <xdr:colOff>819150</xdr:colOff>
          <xdr:row>24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20</xdr:row>
          <xdr:rowOff>142875</xdr:rowOff>
        </xdr:from>
        <xdr:to>
          <xdr:col>3</xdr:col>
          <xdr:colOff>809625</xdr:colOff>
          <xdr:row>21</xdr:row>
          <xdr:rowOff>76200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57150</xdr:rowOff>
        </xdr:from>
        <xdr:to>
          <xdr:col>1</xdr:col>
          <xdr:colOff>1419225</xdr:colOff>
          <xdr:row>17</xdr:row>
          <xdr:rowOff>95250</xdr:rowOff>
        </xdr:to>
        <xdr:sp macro="" textlink="">
          <xdr:nvSpPr>
            <xdr:cNvPr id="3177" name="CommandButton3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38100</xdr:rowOff>
        </xdr:from>
        <xdr:to>
          <xdr:col>1</xdr:col>
          <xdr:colOff>1419225</xdr:colOff>
          <xdr:row>20</xdr:row>
          <xdr:rowOff>38100</xdr:rowOff>
        </xdr:to>
        <xdr:sp macro="" textlink="">
          <xdr:nvSpPr>
            <xdr:cNvPr id="3178" name="CommandButton1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142875</xdr:rowOff>
        </xdr:from>
        <xdr:to>
          <xdr:col>1</xdr:col>
          <xdr:colOff>1419225</xdr:colOff>
          <xdr:row>21</xdr:row>
          <xdr:rowOff>66675</xdr:rowOff>
        </xdr:to>
        <xdr:sp macro="" textlink="">
          <xdr:nvSpPr>
            <xdr:cNvPr id="3179" name="CommandButton6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1</xdr:col>
          <xdr:colOff>1409700</xdr:colOff>
          <xdr:row>24</xdr:row>
          <xdr:rowOff>19050</xdr:rowOff>
        </xdr:to>
        <xdr:sp macro="" textlink="">
          <xdr:nvSpPr>
            <xdr:cNvPr id="3180" name="CommandButton7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57150</xdr:rowOff>
        </xdr:from>
        <xdr:to>
          <xdr:col>2</xdr:col>
          <xdr:colOff>1181100</xdr:colOff>
          <xdr:row>17</xdr:row>
          <xdr:rowOff>95250</xdr:rowOff>
        </xdr:to>
        <xdr:sp macro="" textlink="">
          <xdr:nvSpPr>
            <xdr:cNvPr id="3181" name="CommandButton2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1171575</xdr:colOff>
          <xdr:row>20</xdr:row>
          <xdr:rowOff>38100</xdr:rowOff>
        </xdr:to>
        <xdr:sp macro="" textlink="">
          <xdr:nvSpPr>
            <xdr:cNvPr id="3182" name="CommandButton9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2247900</xdr:colOff>
          <xdr:row>6</xdr:row>
          <xdr:rowOff>0</xdr:rowOff>
        </xdr:from>
        <xdr:to>
          <xdr:col>5</xdr:col>
          <xdr:colOff>1028700</xdr:colOff>
          <xdr:row>7</xdr:row>
          <xdr:rowOff>142875</xdr:rowOff>
        </xdr:to>
        <xdr:sp macro="" textlink="">
          <xdr:nvSpPr>
            <xdr:cNvPr id="3183" name="CommandButton10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2238375</xdr:colOff>
          <xdr:row>4</xdr:row>
          <xdr:rowOff>114300</xdr:rowOff>
        </xdr:from>
        <xdr:to>
          <xdr:col>5</xdr:col>
          <xdr:colOff>1028700</xdr:colOff>
          <xdr:row>5</xdr:row>
          <xdr:rowOff>295275</xdr:rowOff>
        </xdr:to>
        <xdr:sp macro="" textlink="">
          <xdr:nvSpPr>
            <xdr:cNvPr id="3184" name="CommandButton1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1171575</xdr:colOff>
          <xdr:row>21</xdr:row>
          <xdr:rowOff>66675</xdr:rowOff>
        </xdr:to>
        <xdr:sp macro="" textlink="">
          <xdr:nvSpPr>
            <xdr:cNvPr id="3185" name="CommandButton1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16</xdr:row>
          <xdr:rowOff>57150</xdr:rowOff>
        </xdr:from>
        <xdr:to>
          <xdr:col>4</xdr:col>
          <xdr:colOff>981075</xdr:colOff>
          <xdr:row>17</xdr:row>
          <xdr:rowOff>95250</xdr:rowOff>
        </xdr:to>
        <xdr:sp macro="" textlink="">
          <xdr:nvSpPr>
            <xdr:cNvPr id="3186" name="CommandButton1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18</xdr:row>
          <xdr:rowOff>38100</xdr:rowOff>
        </xdr:from>
        <xdr:to>
          <xdr:col>4</xdr:col>
          <xdr:colOff>981075</xdr:colOff>
          <xdr:row>20</xdr:row>
          <xdr:rowOff>38100</xdr:rowOff>
        </xdr:to>
        <xdr:sp macro="" textlink="">
          <xdr:nvSpPr>
            <xdr:cNvPr id="3187" name="CommandButton1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20</xdr:row>
          <xdr:rowOff>142875</xdr:rowOff>
        </xdr:from>
        <xdr:to>
          <xdr:col>4</xdr:col>
          <xdr:colOff>1000125</xdr:colOff>
          <xdr:row>21</xdr:row>
          <xdr:rowOff>66675</xdr:rowOff>
        </xdr:to>
        <xdr:sp macro="" textlink="">
          <xdr:nvSpPr>
            <xdr:cNvPr id="3189" name="CommandButton2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22</xdr:row>
          <xdr:rowOff>19050</xdr:rowOff>
        </xdr:from>
        <xdr:to>
          <xdr:col>4</xdr:col>
          <xdr:colOff>1009650</xdr:colOff>
          <xdr:row>24</xdr:row>
          <xdr:rowOff>19050</xdr:rowOff>
        </xdr:to>
        <xdr:sp macro="" textlink="">
          <xdr:nvSpPr>
            <xdr:cNvPr id="3190" name="CommandButton2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24</xdr:row>
          <xdr:rowOff>114300</xdr:rowOff>
        </xdr:from>
        <xdr:to>
          <xdr:col>4</xdr:col>
          <xdr:colOff>1009650</xdr:colOff>
          <xdr:row>26</xdr:row>
          <xdr:rowOff>114300</xdr:rowOff>
        </xdr:to>
        <xdr:sp macro="" textlink="">
          <xdr:nvSpPr>
            <xdr:cNvPr id="3191" name="CommandButton2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</xdr:row>
          <xdr:rowOff>123825</xdr:rowOff>
        </xdr:from>
        <xdr:to>
          <xdr:col>1</xdr:col>
          <xdr:colOff>1409700</xdr:colOff>
          <xdr:row>26</xdr:row>
          <xdr:rowOff>133350</xdr:rowOff>
        </xdr:to>
        <xdr:sp macro="" textlink="">
          <xdr:nvSpPr>
            <xdr:cNvPr id="3192" name="CommandButton8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66643" name="Line 3"/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66644" name="Line 4"/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666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39688</xdr:colOff>
          <xdr:row>2</xdr:row>
          <xdr:rowOff>69850</xdr:rowOff>
        </xdr:from>
        <xdr:to>
          <xdr:col>6</xdr:col>
          <xdr:colOff>935038</xdr:colOff>
          <xdr:row>4</xdr:row>
          <xdr:rowOff>6350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67694" name="Line 3"/>
        <xdr:cNvSpPr>
          <a:spLocks noChangeShapeType="1"/>
        </xdr:cNvSpPr>
      </xdr:nvSpPr>
      <xdr:spPr bwMode="auto">
        <a:xfrm>
          <a:off x="27051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67695" name="Line 4"/>
        <xdr:cNvSpPr>
          <a:spLocks noChangeShapeType="1"/>
        </xdr:cNvSpPr>
      </xdr:nvSpPr>
      <xdr:spPr bwMode="auto">
        <a:xfrm>
          <a:off x="49149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676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67697" name="Line 3"/>
        <xdr:cNvSpPr>
          <a:spLocks noChangeShapeType="1"/>
        </xdr:cNvSpPr>
      </xdr:nvSpPr>
      <xdr:spPr bwMode="auto">
        <a:xfrm>
          <a:off x="409575" y="767429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68718" name="Line 2"/>
        <xdr:cNvSpPr>
          <a:spLocks noChangeShapeType="1"/>
        </xdr:cNvSpPr>
      </xdr:nvSpPr>
      <xdr:spPr bwMode="auto">
        <a:xfrm>
          <a:off x="476250" y="383571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68719" name="Line 3"/>
        <xdr:cNvSpPr>
          <a:spLocks noChangeShapeType="1"/>
        </xdr:cNvSpPr>
      </xdr:nvSpPr>
      <xdr:spPr bwMode="auto">
        <a:xfrm>
          <a:off x="2543175" y="3881437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68720" name="Line 4"/>
        <xdr:cNvSpPr>
          <a:spLocks noChangeShapeType="1"/>
        </xdr:cNvSpPr>
      </xdr:nvSpPr>
      <xdr:spPr bwMode="auto">
        <a:xfrm>
          <a:off x="5076825" y="388048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687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69742" name="Line 2"/>
        <xdr:cNvSpPr>
          <a:spLocks noChangeShapeType="1"/>
        </xdr:cNvSpPr>
      </xdr:nvSpPr>
      <xdr:spPr bwMode="auto">
        <a:xfrm>
          <a:off x="466725" y="9835515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69743" name="Line 3"/>
        <xdr:cNvSpPr>
          <a:spLocks noChangeShapeType="1"/>
        </xdr:cNvSpPr>
      </xdr:nvSpPr>
      <xdr:spPr bwMode="auto">
        <a:xfrm>
          <a:off x="2524125" y="988028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69744" name="Line 4"/>
        <xdr:cNvSpPr>
          <a:spLocks noChangeShapeType="1"/>
        </xdr:cNvSpPr>
      </xdr:nvSpPr>
      <xdr:spPr bwMode="auto">
        <a:xfrm>
          <a:off x="5219700" y="98793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697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70657" name="CommandButton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71681" name="CommandButton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</xdr:row>
          <xdr:rowOff>104775</xdr:rowOff>
        </xdr:from>
        <xdr:to>
          <xdr:col>5</xdr:col>
          <xdr:colOff>47625</xdr:colOff>
          <xdr:row>3</xdr:row>
          <xdr:rowOff>76200</xdr:rowOff>
        </xdr:to>
        <xdr:sp macro="" textlink="">
          <xdr:nvSpPr>
            <xdr:cNvPr id="73729" name="CommandButton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</xdr:row>
          <xdr:rowOff>95250</xdr:rowOff>
        </xdr:from>
        <xdr:to>
          <xdr:col>9</xdr:col>
          <xdr:colOff>1152525</xdr:colOff>
          <xdr:row>3</xdr:row>
          <xdr:rowOff>38100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0</xdr:rowOff>
        </xdr:from>
        <xdr:to>
          <xdr:col>3</xdr:col>
          <xdr:colOff>1314450</xdr:colOff>
          <xdr:row>4</xdr:row>
          <xdr:rowOff>19050</xdr:rowOff>
        </xdr:to>
        <xdr:sp macro="" textlink="">
          <xdr:nvSpPr>
            <xdr:cNvPr id="83969" name="CommandButton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87041" name="CommandButton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90113" name="CommandButton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0</xdr:rowOff>
        </xdr:from>
        <xdr:to>
          <xdr:col>9</xdr:col>
          <xdr:colOff>914400</xdr:colOff>
          <xdr:row>3</xdr:row>
          <xdr:rowOff>104775</xdr:rowOff>
        </xdr:to>
        <xdr:sp macro="" textlink="">
          <xdr:nvSpPr>
            <xdr:cNvPr id="94209" name="CommandButton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133350</xdr:colOff>
          <xdr:row>4</xdr:row>
          <xdr:rowOff>19050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R_Dvanaestomesecni_201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ena%20Nedovi&#263;\O8_ZU_ZR_2010_Zbir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Transferi"/>
      <sheetName val="BO"/>
      <sheetName val="KontrolaF"/>
      <sheetName val="Kontrola"/>
    </sheetNames>
    <sheetDataSet>
      <sheetData sheetId="0" refreshError="1">
        <row r="29">
          <cell r="A29">
            <v>0</v>
          </cell>
          <cell r="D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i"/>
      <sheetName val="00201001"/>
      <sheetName val="00201002"/>
      <sheetName val="00201004"/>
      <sheetName val="00201005"/>
      <sheetName val="00201006"/>
      <sheetName val="00201007"/>
      <sheetName val="00202001"/>
      <sheetName val="00202003"/>
      <sheetName val="00202004"/>
      <sheetName val="00202005"/>
      <sheetName val="00202007"/>
      <sheetName val="00202008"/>
      <sheetName val="00202009"/>
      <sheetName val="00202010"/>
      <sheetName val="00202011"/>
      <sheetName val="00202012"/>
      <sheetName val="00203001"/>
      <sheetName val="00203002"/>
      <sheetName val="00203003"/>
      <sheetName val="00203004"/>
      <sheetName val="00203005"/>
      <sheetName val="00203006"/>
      <sheetName val="00203007"/>
      <sheetName val="00203008"/>
      <sheetName val="00203009"/>
      <sheetName val="00203010"/>
      <sheetName val="00203011"/>
      <sheetName val="00203012"/>
      <sheetName val="00204001"/>
      <sheetName val="00204002"/>
      <sheetName val="00204003"/>
      <sheetName val="00204004"/>
      <sheetName val="00204005"/>
      <sheetName val="00204006"/>
      <sheetName val="00204008"/>
      <sheetName val="00204009"/>
      <sheetName val="00204010"/>
      <sheetName val="00204011"/>
      <sheetName val="00204012"/>
      <sheetName val="00204013"/>
      <sheetName val="00204014"/>
      <sheetName val="00204015"/>
      <sheetName val="00204016"/>
      <sheetName val="00204017"/>
      <sheetName val="00204018"/>
      <sheetName val="00205001"/>
      <sheetName val="00205002"/>
      <sheetName val="00205003"/>
      <sheetName val="00205005"/>
      <sheetName val="00205006"/>
      <sheetName val="00205007"/>
      <sheetName val="00205008"/>
      <sheetName val="00205009"/>
      <sheetName val="00206001"/>
      <sheetName val="00206002"/>
      <sheetName val="00206003"/>
      <sheetName val="00206004"/>
      <sheetName val="00206005"/>
      <sheetName val="00206006"/>
      <sheetName val="00206007"/>
      <sheetName val="00206008"/>
      <sheetName val="00206009"/>
      <sheetName val="00206010"/>
      <sheetName val="00206012"/>
      <sheetName val="00206013"/>
      <sheetName val="00206014"/>
      <sheetName val="00206015"/>
      <sheetName val="00206016"/>
      <sheetName val="00206017"/>
      <sheetName val="00206018"/>
      <sheetName val="00206019"/>
      <sheetName val="00206020"/>
      <sheetName val="00206021"/>
      <sheetName val="00206022"/>
      <sheetName val="00206023"/>
      <sheetName val="00206024"/>
      <sheetName val="00206025"/>
      <sheetName val="00206026"/>
      <sheetName val="00206027"/>
      <sheetName val="00206028"/>
      <sheetName val="00207001"/>
      <sheetName val="00207002"/>
      <sheetName val="00207003"/>
      <sheetName val="00207004"/>
      <sheetName val="00207005"/>
      <sheetName val="00207007"/>
      <sheetName val="00207008"/>
      <sheetName val="00207009"/>
      <sheetName val="00207010"/>
      <sheetName val="00207011"/>
      <sheetName val="00207012"/>
      <sheetName val="00207013"/>
      <sheetName val="00208001"/>
      <sheetName val="00208002"/>
      <sheetName val="00208003"/>
      <sheetName val="00208005"/>
      <sheetName val="00208006"/>
      <sheetName val="00208007"/>
      <sheetName val="00208008"/>
      <sheetName val="00208009"/>
      <sheetName val="00208010"/>
      <sheetName val="00208011"/>
      <sheetName val="00208012"/>
      <sheetName val="00209001"/>
      <sheetName val="00209002"/>
      <sheetName val="00209003"/>
      <sheetName val="00209004"/>
      <sheetName val="00209005"/>
      <sheetName val="00210001"/>
      <sheetName val="00210002"/>
      <sheetName val="00210003"/>
      <sheetName val="00210004"/>
      <sheetName val="00210005"/>
      <sheetName val="00210006"/>
      <sheetName val="00210007"/>
      <sheetName val="00211001"/>
      <sheetName val="00211002"/>
      <sheetName val="00211003"/>
      <sheetName val="00211004"/>
      <sheetName val="00211005"/>
      <sheetName val="00211006"/>
      <sheetName val="00211007"/>
      <sheetName val="00212001"/>
      <sheetName val="00212002"/>
      <sheetName val="00212003"/>
      <sheetName val="00212004"/>
      <sheetName val="00212005"/>
      <sheetName val="00212006"/>
      <sheetName val="00212007"/>
      <sheetName val="00212008"/>
      <sheetName val="00212009"/>
      <sheetName val="00212010"/>
      <sheetName val="00212011"/>
      <sheetName val="00212012"/>
      <sheetName val="00212013"/>
      <sheetName val="00212014"/>
      <sheetName val="00213001"/>
      <sheetName val="00213002"/>
      <sheetName val="00213005"/>
      <sheetName val="00213006"/>
      <sheetName val="00213007"/>
      <sheetName val="00213008"/>
      <sheetName val="00213009"/>
      <sheetName val="00213010"/>
      <sheetName val="00213011"/>
      <sheetName val="00213012"/>
      <sheetName val="00214001"/>
      <sheetName val="00214002"/>
      <sheetName val="00214003"/>
      <sheetName val="00214005"/>
      <sheetName val="00214006"/>
      <sheetName val="00214007"/>
      <sheetName val="00215001"/>
      <sheetName val="00215002"/>
      <sheetName val="00215003"/>
      <sheetName val="00215004"/>
      <sheetName val="00215005"/>
      <sheetName val="00215006"/>
      <sheetName val="00216001"/>
      <sheetName val="00216002"/>
      <sheetName val="00216003"/>
      <sheetName val="00216004"/>
      <sheetName val="00216005"/>
      <sheetName val="00217001"/>
      <sheetName val="00217003"/>
      <sheetName val="00217004"/>
      <sheetName val="00217005"/>
      <sheetName val="00217006"/>
      <sheetName val="00217007"/>
      <sheetName val="00217008"/>
      <sheetName val="00218001"/>
      <sheetName val="00218002"/>
      <sheetName val="00218003"/>
      <sheetName val="00218004"/>
      <sheetName val="00218005"/>
      <sheetName val="00218006"/>
      <sheetName val="00218007"/>
      <sheetName val="00218008"/>
      <sheetName val="00218009"/>
      <sheetName val="00218010"/>
      <sheetName val="00218011"/>
      <sheetName val="00219001"/>
      <sheetName val="00219002"/>
      <sheetName val="00219003"/>
      <sheetName val="00219004"/>
      <sheetName val="00219005"/>
      <sheetName val="00219006"/>
      <sheetName val="00219007"/>
      <sheetName val="00219008"/>
      <sheetName val="00219009"/>
      <sheetName val="00220001"/>
      <sheetName val="00220002"/>
      <sheetName val="00220003"/>
      <sheetName val="00220004"/>
      <sheetName val="00220005"/>
      <sheetName val="00220006"/>
      <sheetName val="00220007"/>
      <sheetName val="00220008"/>
      <sheetName val="00220009"/>
      <sheetName val="00220010"/>
      <sheetName val="00220011"/>
      <sheetName val="00220012"/>
      <sheetName val="00220013"/>
      <sheetName val="00220014"/>
      <sheetName val="00220015"/>
      <sheetName val="00220016"/>
      <sheetName val="00220017"/>
      <sheetName val="00220018"/>
      <sheetName val="00220019"/>
      <sheetName val="00220020"/>
      <sheetName val="00220021"/>
      <sheetName val="00220022"/>
      <sheetName val="00221001"/>
      <sheetName val="00221002"/>
      <sheetName val="00221003"/>
      <sheetName val="00221005"/>
      <sheetName val="00221006"/>
      <sheetName val="00222001"/>
      <sheetName val="00222002"/>
      <sheetName val="00222003"/>
      <sheetName val="00222004"/>
      <sheetName val="00222005"/>
      <sheetName val="00222006"/>
      <sheetName val="00223001"/>
      <sheetName val="00223003"/>
      <sheetName val="00223004"/>
      <sheetName val="00223005"/>
      <sheetName val="00223006"/>
      <sheetName val="00223007"/>
      <sheetName val="00223008"/>
      <sheetName val="00223009"/>
      <sheetName val="00223010"/>
      <sheetName val="00224001"/>
      <sheetName val="00224002"/>
      <sheetName val="00224003"/>
      <sheetName val="00224004"/>
      <sheetName val="00224005"/>
      <sheetName val="00224006"/>
      <sheetName val="00224007"/>
      <sheetName val="00224008"/>
      <sheetName val="00224009"/>
      <sheetName val="00224010"/>
      <sheetName val="00224011"/>
      <sheetName val="00224012"/>
      <sheetName val="00225001"/>
      <sheetName val="00225002"/>
      <sheetName val="00225003"/>
      <sheetName val="00225004"/>
      <sheetName val="00225005"/>
      <sheetName val="00225006"/>
      <sheetName val="00225007"/>
      <sheetName val="00225008"/>
      <sheetName val="00225009"/>
      <sheetName val="00225010"/>
      <sheetName val="00225011"/>
      <sheetName val="00225012"/>
      <sheetName val="00225013"/>
      <sheetName val="00225014"/>
      <sheetName val="00225015"/>
      <sheetName val="00225016"/>
      <sheetName val="00225017"/>
      <sheetName val="00228001"/>
      <sheetName val="00228002"/>
      <sheetName val="00228003"/>
      <sheetName val="00228004"/>
      <sheetName val="00229001"/>
      <sheetName val="00229002"/>
      <sheetName val="00230001"/>
      <sheetName val="00230002"/>
      <sheetName val="00230003"/>
      <sheetName val="00230004"/>
      <sheetName val="00230005"/>
      <sheetName val="00230006"/>
      <sheetName val="00230007"/>
      <sheetName val="00230008"/>
      <sheetName val="00230009"/>
      <sheetName val="00230010"/>
      <sheetName val="00230011"/>
      <sheetName val="00230012"/>
      <sheetName val="00230013"/>
      <sheetName val="00230014"/>
      <sheetName val="00230015"/>
      <sheetName val="00230016"/>
      <sheetName val="00230017"/>
      <sheetName val="00230018"/>
      <sheetName val="00230019"/>
      <sheetName val="00230020"/>
      <sheetName val="00230021"/>
      <sheetName val="00230022"/>
      <sheetName val="00230023"/>
      <sheetName val="00230024"/>
      <sheetName val="00230025"/>
      <sheetName val="00230026"/>
      <sheetName val="00230027"/>
      <sheetName val="00230028"/>
      <sheetName val="00230030"/>
      <sheetName val="00230031"/>
      <sheetName val="00230032"/>
      <sheetName val="00230033"/>
      <sheetName val="00230034"/>
      <sheetName val="00230035"/>
      <sheetName val="00230036"/>
      <sheetName val="00230037"/>
      <sheetName val="00230038"/>
      <sheetName val="00230039"/>
      <sheetName val="00230040"/>
      <sheetName val="00230041"/>
      <sheetName val="00230042"/>
      <sheetName val="00230043"/>
      <sheetName val="00230044"/>
      <sheetName val="00230045"/>
      <sheetName val="00230046"/>
      <sheetName val="00230047"/>
      <sheetName val="00230048"/>
      <sheetName val="00230049"/>
      <sheetName val="00230050"/>
      <sheetName val="00230051"/>
      <sheetName val="00230052"/>
      <sheetName val="00230053"/>
      <sheetName val="00230055"/>
      <sheetName val="00230057"/>
      <sheetName val="00312001"/>
      <sheetName val="00330006"/>
      <sheetName val="00406007"/>
      <sheetName val="Obrazac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8.emf"/><Relationship Id="rId4" Type="http://schemas.openxmlformats.org/officeDocument/2006/relationships/control" Target="../activeX/activeX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1.emf"/><Relationship Id="rId4" Type="http://schemas.openxmlformats.org/officeDocument/2006/relationships/control" Target="../activeX/activeX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2.emf"/><Relationship Id="rId4" Type="http://schemas.openxmlformats.org/officeDocument/2006/relationships/control" Target="../activeX/activeX4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43.emf"/><Relationship Id="rId4" Type="http://schemas.openxmlformats.org/officeDocument/2006/relationships/control" Target="../activeX/activeX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4.emf"/><Relationship Id="rId4" Type="http://schemas.openxmlformats.org/officeDocument/2006/relationships/control" Target="../activeX/activeX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5.emf"/><Relationship Id="rId4" Type="http://schemas.openxmlformats.org/officeDocument/2006/relationships/control" Target="../activeX/activeX4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46.emf"/><Relationship Id="rId4" Type="http://schemas.openxmlformats.org/officeDocument/2006/relationships/control" Target="../activeX/activeX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7.emf"/><Relationship Id="rId4" Type="http://schemas.openxmlformats.org/officeDocument/2006/relationships/control" Target="../activeX/activeX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8.emf"/><Relationship Id="rId4" Type="http://schemas.openxmlformats.org/officeDocument/2006/relationships/control" Target="../activeX/activeX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9.emf"/><Relationship Id="rId4" Type="http://schemas.openxmlformats.org/officeDocument/2006/relationships/control" Target="../activeX/activeX4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0.emf"/><Relationship Id="rId4" Type="http://schemas.openxmlformats.org/officeDocument/2006/relationships/control" Target="../activeX/activeX4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5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1.xml"/><Relationship Id="rId5" Type="http://schemas.openxmlformats.org/officeDocument/2006/relationships/image" Target="../media/image51.emf"/><Relationship Id="rId4" Type="http://schemas.openxmlformats.org/officeDocument/2006/relationships/control" Target="../activeX/activeX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418"/>
  <sheetViews>
    <sheetView showGridLines="0" showRowColHeaders="0" showZeros="0" tabSelected="1" showOutlineSymbols="0" defaultGridColor="0" colorId="8" zoomScaleNormal="100" zoomScaleSheetLayoutView="50" workbookViewId="0">
      <selection activeCell="C14" sqref="C14:D14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670" t="s">
        <v>2554</v>
      </c>
      <c r="B1" s="670"/>
      <c r="C1" s="670"/>
      <c r="D1" s="670"/>
      <c r="E1" s="670"/>
      <c r="F1" s="670"/>
    </row>
    <row r="2" spans="1:6" ht="52.5" customHeight="1">
      <c r="A2" s="667" t="s">
        <v>981</v>
      </c>
      <c r="B2" s="668"/>
      <c r="C2" s="668"/>
      <c r="D2" s="668"/>
      <c r="E2" s="668"/>
      <c r="F2" s="669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2591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672" t="s">
        <v>2592</v>
      </c>
      <c r="D10" s="673"/>
      <c r="E10" s="41"/>
    </row>
    <row r="11" spans="1:6" ht="16.5" customHeight="1">
      <c r="C11" s="672" t="s">
        <v>2593</v>
      </c>
      <c r="D11" s="673"/>
    </row>
    <row r="12" spans="1:6" ht="16.5" customHeight="1">
      <c r="B12" s="42"/>
      <c r="C12" s="672" t="s">
        <v>2594</v>
      </c>
      <c r="D12" s="673"/>
      <c r="E12" s="42"/>
    </row>
    <row r="13" spans="1:6" ht="16.5" customHeight="1">
      <c r="B13" s="42"/>
      <c r="C13" s="672" t="s">
        <v>2595</v>
      </c>
      <c r="D13" s="673"/>
      <c r="E13" s="42"/>
    </row>
    <row r="14" spans="1:6" ht="16.5" customHeight="1">
      <c r="B14" s="42"/>
      <c r="C14" s="674" t="s">
        <v>2596</v>
      </c>
      <c r="D14" s="674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671"/>
      <c r="F18" s="671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5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48</v>
      </c>
      <c r="B29" s="44" t="str">
        <f>LEFT(A29,2)</f>
        <v>06</v>
      </c>
      <c r="D29" s="44" t="s">
        <v>386</v>
      </c>
      <c r="E29" s="44" t="str">
        <f>LEFT(D29,8)</f>
        <v>00206006</v>
      </c>
    </row>
    <row r="30" spans="1:7" s="43" customFormat="1" ht="12.75" hidden="1" customHeight="1">
      <c r="A30" s="45" t="s">
        <v>45</v>
      </c>
      <c r="B30" s="46" t="s">
        <v>524</v>
      </c>
      <c r="C30" s="656" t="s">
        <v>537</v>
      </c>
      <c r="D30" s="45" t="s">
        <v>471</v>
      </c>
    </row>
    <row r="31" spans="1:7" s="43" customFormat="1" ht="12.75" hidden="1" customHeight="1">
      <c r="A31" s="45" t="s">
        <v>671</v>
      </c>
      <c r="B31" s="46" t="s">
        <v>524</v>
      </c>
      <c r="C31" s="656" t="s">
        <v>122</v>
      </c>
      <c r="D31" s="45" t="s">
        <v>128</v>
      </c>
    </row>
    <row r="32" spans="1:7" s="43" customFormat="1" ht="12.75" hidden="1" customHeight="1">
      <c r="A32" s="45" t="s">
        <v>46</v>
      </c>
      <c r="B32" s="47" t="s">
        <v>524</v>
      </c>
      <c r="C32" s="657" t="s">
        <v>632</v>
      </c>
      <c r="D32" s="45" t="s">
        <v>129</v>
      </c>
    </row>
    <row r="33" spans="1:4" s="43" customFormat="1" ht="12.75" hidden="1" customHeight="1">
      <c r="A33" s="45" t="s">
        <v>672</v>
      </c>
      <c r="B33" s="47" t="s">
        <v>524</v>
      </c>
      <c r="C33" s="657" t="s">
        <v>593</v>
      </c>
      <c r="D33" s="45" t="s">
        <v>384</v>
      </c>
    </row>
    <row r="34" spans="1:4" s="43" customFormat="1" ht="12.75" hidden="1" customHeight="1">
      <c r="A34" s="45" t="s">
        <v>47</v>
      </c>
      <c r="B34" s="47" t="s">
        <v>524</v>
      </c>
      <c r="C34" s="657" t="s">
        <v>633</v>
      </c>
      <c r="D34" s="45" t="s">
        <v>385</v>
      </c>
    </row>
    <row r="35" spans="1:4" s="43" customFormat="1" ht="12.75" hidden="1" customHeight="1">
      <c r="A35" s="45" t="s">
        <v>48</v>
      </c>
      <c r="B35" s="47" t="s">
        <v>524</v>
      </c>
      <c r="C35" s="657" t="s">
        <v>123</v>
      </c>
      <c r="D35" s="45" t="s">
        <v>386</v>
      </c>
    </row>
    <row r="36" spans="1:4" s="43" customFormat="1" ht="12.75" hidden="1" customHeight="1">
      <c r="A36" s="45" t="s">
        <v>49</v>
      </c>
      <c r="B36" s="47" t="s">
        <v>525</v>
      </c>
      <c r="C36" s="657" t="s">
        <v>594</v>
      </c>
      <c r="D36" s="45" t="s">
        <v>387</v>
      </c>
    </row>
    <row r="37" spans="1:4" s="43" customFormat="1" ht="12.75" hidden="1" customHeight="1">
      <c r="A37" s="45" t="s">
        <v>673</v>
      </c>
      <c r="B37" s="47" t="s">
        <v>525</v>
      </c>
      <c r="C37" s="657" t="s">
        <v>595</v>
      </c>
      <c r="D37" s="45" t="s">
        <v>388</v>
      </c>
    </row>
    <row r="38" spans="1:4" s="43" customFormat="1" ht="12.75" hidden="1" customHeight="1">
      <c r="A38" s="45" t="s">
        <v>674</v>
      </c>
      <c r="B38" s="47" t="s">
        <v>525</v>
      </c>
      <c r="C38" s="657" t="s">
        <v>596</v>
      </c>
      <c r="D38" s="45" t="s">
        <v>389</v>
      </c>
    </row>
    <row r="39" spans="1:4" s="43" customFormat="1" ht="12.75" hidden="1" customHeight="1">
      <c r="A39" s="45" t="s">
        <v>50</v>
      </c>
      <c r="B39" s="47" t="s">
        <v>525</v>
      </c>
      <c r="C39" s="657" t="s">
        <v>124</v>
      </c>
      <c r="D39" s="45" t="s">
        <v>390</v>
      </c>
    </row>
    <row r="40" spans="1:4" s="43" customFormat="1" ht="12.75" hidden="1" customHeight="1">
      <c r="A40" s="93" t="s">
        <v>675</v>
      </c>
      <c r="B40" s="47" t="s">
        <v>525</v>
      </c>
      <c r="C40" s="657" t="s">
        <v>597</v>
      </c>
      <c r="D40" s="45" t="s">
        <v>269</v>
      </c>
    </row>
    <row r="41" spans="1:4" s="43" customFormat="1" ht="12.75" hidden="1" customHeight="1">
      <c r="A41" s="45" t="s">
        <v>51</v>
      </c>
      <c r="B41" s="47" t="s">
        <v>525</v>
      </c>
      <c r="C41" s="657" t="s">
        <v>598</v>
      </c>
      <c r="D41" s="45" t="s">
        <v>391</v>
      </c>
    </row>
    <row r="42" spans="1:4" s="43" customFormat="1" ht="12.75" hidden="1" customHeight="1">
      <c r="A42" s="45" t="s">
        <v>52</v>
      </c>
      <c r="B42" s="47" t="s">
        <v>525</v>
      </c>
      <c r="C42" s="657" t="s">
        <v>261</v>
      </c>
      <c r="D42" s="45" t="s">
        <v>270</v>
      </c>
    </row>
    <row r="43" spans="1:4" s="43" customFormat="1" ht="12.75" hidden="1" customHeight="1">
      <c r="A43" s="45" t="s">
        <v>53</v>
      </c>
      <c r="B43" s="47" t="s">
        <v>525</v>
      </c>
      <c r="C43" s="657" t="s">
        <v>599</v>
      </c>
      <c r="D43" s="45" t="s">
        <v>392</v>
      </c>
    </row>
    <row r="44" spans="1:4" s="43" customFormat="1" ht="12.75" hidden="1" customHeight="1">
      <c r="A44" s="45" t="s">
        <v>676</v>
      </c>
      <c r="B44" s="47" t="s">
        <v>525</v>
      </c>
      <c r="C44" s="657" t="s">
        <v>262</v>
      </c>
      <c r="D44" s="45" t="s">
        <v>393</v>
      </c>
    </row>
    <row r="45" spans="1:4" s="43" customFormat="1" ht="12.75" hidden="1" customHeight="1">
      <c r="A45" s="45" t="s">
        <v>677</v>
      </c>
      <c r="B45" s="47" t="s">
        <v>525</v>
      </c>
      <c r="C45" s="657" t="s">
        <v>263</v>
      </c>
      <c r="D45" s="45" t="s">
        <v>394</v>
      </c>
    </row>
    <row r="46" spans="1:4" s="43" customFormat="1" ht="12.75" hidden="1" customHeight="1">
      <c r="A46" s="45" t="s">
        <v>678</v>
      </c>
      <c r="B46" s="47" t="s">
        <v>523</v>
      </c>
      <c r="C46" s="657" t="s">
        <v>600</v>
      </c>
      <c r="D46" s="45" t="s">
        <v>395</v>
      </c>
    </row>
    <row r="47" spans="1:4" s="43" customFormat="1" ht="12.75" hidden="1" customHeight="1">
      <c r="A47" s="45" t="s">
        <v>679</v>
      </c>
      <c r="B47" s="47" t="s">
        <v>523</v>
      </c>
      <c r="C47" s="657" t="s">
        <v>601</v>
      </c>
      <c r="D47" s="45" t="s">
        <v>396</v>
      </c>
    </row>
    <row r="48" spans="1:4" s="43" customFormat="1" ht="12.75" hidden="1" customHeight="1">
      <c r="A48" s="45" t="s">
        <v>680</v>
      </c>
      <c r="B48" s="47" t="s">
        <v>523</v>
      </c>
      <c r="C48" s="657" t="s">
        <v>602</v>
      </c>
      <c r="D48" s="45" t="s">
        <v>397</v>
      </c>
    </row>
    <row r="49" spans="1:4" s="43" customFormat="1" ht="12.75" hidden="1" customHeight="1">
      <c r="A49" s="45" t="s">
        <v>681</v>
      </c>
      <c r="B49" s="47" t="s">
        <v>523</v>
      </c>
      <c r="C49" s="657" t="s">
        <v>603</v>
      </c>
      <c r="D49" s="45" t="s">
        <v>398</v>
      </c>
    </row>
    <row r="50" spans="1:4" s="43" customFormat="1" ht="12.75" hidden="1" customHeight="1">
      <c r="A50" s="45" t="s">
        <v>682</v>
      </c>
      <c r="B50" s="47" t="s">
        <v>523</v>
      </c>
      <c r="C50" s="657" t="s">
        <v>604</v>
      </c>
      <c r="D50" s="45" t="s">
        <v>399</v>
      </c>
    </row>
    <row r="51" spans="1:4" s="43" customFormat="1" ht="12.75" hidden="1" customHeight="1">
      <c r="A51" s="45" t="s">
        <v>54</v>
      </c>
      <c r="B51" s="47" t="s">
        <v>523</v>
      </c>
      <c r="C51" s="657" t="s">
        <v>605</v>
      </c>
      <c r="D51" s="45" t="s">
        <v>476</v>
      </c>
    </row>
    <row r="52" spans="1:4" s="43" customFormat="1" ht="12.75" hidden="1" customHeight="1">
      <c r="A52" s="45" t="s">
        <v>55</v>
      </c>
      <c r="B52" s="47" t="s">
        <v>523</v>
      </c>
      <c r="C52" s="657" t="s">
        <v>264</v>
      </c>
      <c r="D52" s="45" t="s">
        <v>271</v>
      </c>
    </row>
    <row r="53" spans="1:4" s="43" customFormat="1" ht="12.75" hidden="1" customHeight="1">
      <c r="A53" s="45" t="s">
        <v>683</v>
      </c>
      <c r="B53" s="47" t="s">
        <v>523</v>
      </c>
      <c r="C53" s="657" t="s">
        <v>606</v>
      </c>
      <c r="D53" s="45" t="s">
        <v>629</v>
      </c>
    </row>
    <row r="54" spans="1:4" s="43" customFormat="1" ht="12.75" hidden="1" customHeight="1">
      <c r="A54" s="45" t="s">
        <v>56</v>
      </c>
      <c r="B54" s="47" t="s">
        <v>523</v>
      </c>
      <c r="C54" s="657" t="s">
        <v>67</v>
      </c>
      <c r="D54" s="45" t="s">
        <v>272</v>
      </c>
    </row>
    <row r="55" spans="1:4" s="43" customFormat="1" ht="12.75" hidden="1" customHeight="1">
      <c r="A55" s="45" t="s">
        <v>669</v>
      </c>
      <c r="B55" s="47" t="s">
        <v>523</v>
      </c>
      <c r="C55" s="657" t="s">
        <v>73</v>
      </c>
      <c r="D55" s="45" t="s">
        <v>273</v>
      </c>
    </row>
    <row r="56" spans="1:4" s="43" customFormat="1" ht="12.75" hidden="1" customHeight="1">
      <c r="A56" s="45" t="s">
        <v>684</v>
      </c>
      <c r="B56" s="47" t="s">
        <v>523</v>
      </c>
      <c r="C56" s="657" t="s">
        <v>74</v>
      </c>
      <c r="D56" s="45" t="s">
        <v>274</v>
      </c>
    </row>
    <row r="57" spans="1:4" s="43" customFormat="1" ht="12.75" hidden="1" customHeight="1">
      <c r="A57" s="45" t="s">
        <v>670</v>
      </c>
      <c r="B57" s="47" t="s">
        <v>523</v>
      </c>
      <c r="C57" s="657" t="s">
        <v>75</v>
      </c>
      <c r="D57" s="45" t="s">
        <v>739</v>
      </c>
    </row>
    <row r="58" spans="1:4" s="43" customFormat="1" ht="12.75" hidden="1" customHeight="1">
      <c r="A58" s="93" t="s">
        <v>314</v>
      </c>
      <c r="B58" s="47" t="s">
        <v>523</v>
      </c>
      <c r="C58" s="657" t="s">
        <v>76</v>
      </c>
      <c r="D58" s="45"/>
    </row>
    <row r="59" spans="1:4" s="43" customFormat="1" ht="12.75" hidden="1" customHeight="1">
      <c r="A59" s="93"/>
      <c r="B59" s="47" t="s">
        <v>528</v>
      </c>
      <c r="C59" s="657" t="s">
        <v>133</v>
      </c>
      <c r="D59" s="45"/>
    </row>
    <row r="60" spans="1:4" s="43" customFormat="1" ht="12.75" hidden="1" customHeight="1">
      <c r="A60" s="93"/>
      <c r="B60" s="47" t="s">
        <v>528</v>
      </c>
      <c r="C60" s="657" t="s">
        <v>134</v>
      </c>
      <c r="D60" s="45"/>
    </row>
    <row r="61" spans="1:4" s="43" customFormat="1" ht="12.75" hidden="1" customHeight="1">
      <c r="A61" s="45"/>
      <c r="B61" s="47" t="s">
        <v>528</v>
      </c>
      <c r="C61" s="657" t="s">
        <v>135</v>
      </c>
      <c r="D61" s="45"/>
    </row>
    <row r="62" spans="1:4" s="43" customFormat="1" ht="12.75" hidden="1" customHeight="1">
      <c r="A62" s="45"/>
      <c r="B62" s="47" t="s">
        <v>528</v>
      </c>
      <c r="C62" s="657" t="s">
        <v>136</v>
      </c>
      <c r="D62" s="45"/>
    </row>
    <row r="63" spans="1:4" s="43" customFormat="1" ht="12.75" hidden="1" customHeight="1">
      <c r="A63" s="93"/>
      <c r="B63" s="47" t="s">
        <v>528</v>
      </c>
      <c r="C63" s="657" t="s">
        <v>137</v>
      </c>
      <c r="D63" s="45"/>
    </row>
    <row r="64" spans="1:4" s="43" customFormat="1" ht="12.75" hidden="1" customHeight="1">
      <c r="A64" s="93"/>
      <c r="B64" s="47" t="s">
        <v>528</v>
      </c>
      <c r="C64" s="657" t="s">
        <v>138</v>
      </c>
      <c r="D64" s="45"/>
    </row>
    <row r="65" spans="1:4" s="43" customFormat="1" ht="12.75" hidden="1" customHeight="1">
      <c r="A65" s="93"/>
      <c r="B65" s="47" t="s">
        <v>528</v>
      </c>
      <c r="C65" s="657" t="s">
        <v>463</v>
      </c>
      <c r="D65" s="45"/>
    </row>
    <row r="66" spans="1:4" s="43" customFormat="1" ht="12.75" hidden="1" customHeight="1">
      <c r="A66" s="93"/>
      <c r="B66" s="47" t="s">
        <v>528</v>
      </c>
      <c r="C66" s="657" t="s">
        <v>464</v>
      </c>
      <c r="D66" s="45"/>
    </row>
    <row r="67" spans="1:4" s="43" customFormat="1" ht="12.75" hidden="1" customHeight="1">
      <c r="A67" s="93"/>
      <c r="B67" s="47" t="s">
        <v>528</v>
      </c>
      <c r="C67" s="657" t="s">
        <v>465</v>
      </c>
      <c r="D67" s="45"/>
    </row>
    <row r="68" spans="1:4" s="43" customFormat="1" ht="12.75" hidden="1" customHeight="1">
      <c r="A68" s="93"/>
      <c r="B68" s="47" t="s">
        <v>528</v>
      </c>
      <c r="C68" s="657" t="s">
        <v>265</v>
      </c>
      <c r="D68" s="45"/>
    </row>
    <row r="69" spans="1:4" s="43" customFormat="1" ht="12.75" hidden="1" customHeight="1">
      <c r="A69" s="93"/>
      <c r="B69" s="47" t="s">
        <v>528</v>
      </c>
      <c r="C69" s="657" t="s">
        <v>466</v>
      </c>
      <c r="D69" s="45"/>
    </row>
    <row r="70" spans="1:4" s="43" customFormat="1" ht="12.75" hidden="1" customHeight="1">
      <c r="A70" s="93"/>
      <c r="B70" s="47" t="s">
        <v>528</v>
      </c>
      <c r="C70" s="657" t="s">
        <v>266</v>
      </c>
      <c r="D70" s="45"/>
    </row>
    <row r="71" spans="1:4" s="43" customFormat="1" ht="12.75" hidden="1" customHeight="1">
      <c r="A71" s="93"/>
      <c r="B71" s="47" t="s">
        <v>528</v>
      </c>
      <c r="C71" s="657" t="s">
        <v>267</v>
      </c>
      <c r="D71" s="45"/>
    </row>
    <row r="72" spans="1:4" s="43" customFormat="1" ht="12.75" hidden="1" customHeight="1">
      <c r="A72" s="93"/>
      <c r="B72" s="47" t="s">
        <v>528</v>
      </c>
      <c r="C72" s="657" t="s">
        <v>125</v>
      </c>
      <c r="D72" s="45"/>
    </row>
    <row r="73" spans="1:4" s="43" customFormat="1" ht="12.75" hidden="1" customHeight="1">
      <c r="A73" s="93"/>
      <c r="B73" s="47" t="s">
        <v>528</v>
      </c>
      <c r="C73" s="657" t="s">
        <v>68</v>
      </c>
      <c r="D73" s="45"/>
    </row>
    <row r="74" spans="1:4" s="43" customFormat="1" ht="12.75" hidden="1" customHeight="1">
      <c r="A74" s="93"/>
      <c r="B74" s="47" t="s">
        <v>528</v>
      </c>
      <c r="C74" s="657" t="s">
        <v>69</v>
      </c>
      <c r="D74" s="45"/>
    </row>
    <row r="75" spans="1:4" s="43" customFormat="1" ht="12.75" hidden="1" customHeight="1">
      <c r="A75" s="93"/>
      <c r="B75" s="47" t="s">
        <v>526</v>
      </c>
      <c r="C75" s="657" t="s">
        <v>467</v>
      </c>
      <c r="D75" s="45"/>
    </row>
    <row r="76" spans="1:4" s="43" customFormat="1" ht="12.75" hidden="1" customHeight="1">
      <c r="A76" s="93"/>
      <c r="B76" s="47" t="s">
        <v>526</v>
      </c>
      <c r="C76" s="657" t="s">
        <v>468</v>
      </c>
      <c r="D76" s="45"/>
    </row>
    <row r="77" spans="1:4" s="43" customFormat="1" ht="12.75" hidden="1" customHeight="1">
      <c r="A77" s="93"/>
      <c r="B77" s="47" t="s">
        <v>526</v>
      </c>
      <c r="C77" s="657" t="s">
        <v>469</v>
      </c>
      <c r="D77" s="45"/>
    </row>
    <row r="78" spans="1:4" s="43" customFormat="1" ht="12.75" hidden="1" customHeight="1">
      <c r="A78" s="93"/>
      <c r="B78" s="47" t="s">
        <v>526</v>
      </c>
      <c r="C78" s="657" t="s">
        <v>268</v>
      </c>
      <c r="D78" s="45"/>
    </row>
    <row r="79" spans="1:4" s="43" customFormat="1" ht="12.75" hidden="1" customHeight="1">
      <c r="A79" s="93"/>
      <c r="B79" s="47" t="s">
        <v>526</v>
      </c>
      <c r="C79" s="657" t="s">
        <v>470</v>
      </c>
      <c r="D79" s="45"/>
    </row>
    <row r="80" spans="1:4" s="43" customFormat="1" ht="12.75" hidden="1" customHeight="1">
      <c r="A80" s="93"/>
      <c r="B80" s="47" t="s">
        <v>526</v>
      </c>
      <c r="C80" s="657" t="s">
        <v>126</v>
      </c>
      <c r="D80" s="45"/>
    </row>
    <row r="81" spans="1:4" s="43" customFormat="1" ht="12.75" hidden="1" customHeight="1">
      <c r="A81" s="93"/>
      <c r="B81" s="47" t="s">
        <v>526</v>
      </c>
      <c r="C81" s="657" t="s">
        <v>127</v>
      </c>
      <c r="D81" s="45"/>
    </row>
    <row r="82" spans="1:4" s="43" customFormat="1" ht="12.75" hidden="1" customHeight="1">
      <c r="A82" s="93"/>
      <c r="B82" s="47" t="s">
        <v>526</v>
      </c>
      <c r="C82" s="657" t="s">
        <v>70</v>
      </c>
      <c r="D82" s="45"/>
    </row>
    <row r="83" spans="1:4" s="43" customFormat="1" ht="12.75" hidden="1" customHeight="1">
      <c r="A83" s="93"/>
      <c r="B83" s="47" t="s">
        <v>529</v>
      </c>
      <c r="C83" s="657" t="s">
        <v>471</v>
      </c>
      <c r="D83" s="45"/>
    </row>
    <row r="84" spans="1:4" s="43" customFormat="1" ht="12.75" hidden="1" customHeight="1">
      <c r="A84" s="93"/>
      <c r="B84" s="47" t="s">
        <v>529</v>
      </c>
      <c r="C84" s="657" t="s">
        <v>128</v>
      </c>
      <c r="D84" s="45"/>
    </row>
    <row r="85" spans="1:4" s="43" customFormat="1" ht="12.75" hidden="1" customHeight="1">
      <c r="A85" s="93"/>
      <c r="B85" s="47" t="s">
        <v>529</v>
      </c>
      <c r="C85" s="657" t="s">
        <v>129</v>
      </c>
      <c r="D85" s="45"/>
    </row>
    <row r="86" spans="1:4" s="43" customFormat="1" ht="12.75" hidden="1" customHeight="1">
      <c r="A86" s="93"/>
      <c r="B86" s="47" t="s">
        <v>529</v>
      </c>
      <c r="C86" s="657" t="s">
        <v>384</v>
      </c>
      <c r="D86" s="45"/>
    </row>
    <row r="87" spans="1:4" s="43" customFormat="1" ht="12.75" hidden="1" customHeight="1">
      <c r="A87" s="93"/>
      <c r="B87" s="47" t="s">
        <v>529</v>
      </c>
      <c r="C87" s="657" t="s">
        <v>385</v>
      </c>
      <c r="D87" s="45"/>
    </row>
    <row r="88" spans="1:4" s="43" customFormat="1" ht="12.75" hidden="1" customHeight="1">
      <c r="A88" s="93"/>
      <c r="B88" s="47" t="s">
        <v>529</v>
      </c>
      <c r="C88" s="657" t="s">
        <v>386</v>
      </c>
      <c r="D88" s="45"/>
    </row>
    <row r="89" spans="1:4" s="43" customFormat="1" ht="12.75" hidden="1" customHeight="1">
      <c r="A89" s="93"/>
      <c r="B89" s="47" t="s">
        <v>529</v>
      </c>
      <c r="C89" s="657" t="s">
        <v>387</v>
      </c>
      <c r="D89" s="45"/>
    </row>
    <row r="90" spans="1:4" s="43" customFormat="1" ht="12.75" hidden="1" customHeight="1">
      <c r="A90" s="93"/>
      <c r="B90" s="47" t="s">
        <v>529</v>
      </c>
      <c r="C90" s="657" t="s">
        <v>388</v>
      </c>
      <c r="D90" s="45"/>
    </row>
    <row r="91" spans="1:4" s="43" customFormat="1" ht="12.75" hidden="1" customHeight="1">
      <c r="A91" s="93"/>
      <c r="B91" s="47" t="s">
        <v>529</v>
      </c>
      <c r="C91" s="657" t="s">
        <v>389</v>
      </c>
      <c r="D91" s="45"/>
    </row>
    <row r="92" spans="1:4" s="43" customFormat="1" ht="12.75" hidden="1" customHeight="1">
      <c r="A92" s="93"/>
      <c r="B92" s="47" t="s">
        <v>529</v>
      </c>
      <c r="C92" s="657" t="s">
        <v>390</v>
      </c>
      <c r="D92" s="45"/>
    </row>
    <row r="93" spans="1:4" s="43" customFormat="1" ht="12.75" hidden="1" customHeight="1">
      <c r="A93" s="93"/>
      <c r="B93" s="47" t="s">
        <v>529</v>
      </c>
      <c r="C93" s="657" t="s">
        <v>269</v>
      </c>
      <c r="D93" s="45"/>
    </row>
    <row r="94" spans="1:4" s="43" customFormat="1" ht="12.75" hidden="1" customHeight="1">
      <c r="A94" s="93"/>
      <c r="B94" s="47" t="s">
        <v>529</v>
      </c>
      <c r="C94" s="657" t="s">
        <v>391</v>
      </c>
      <c r="D94" s="45"/>
    </row>
    <row r="95" spans="1:4" s="43" customFormat="1" ht="12.75" hidden="1" customHeight="1">
      <c r="A95" s="93"/>
      <c r="B95" s="47" t="s">
        <v>529</v>
      </c>
      <c r="C95" s="657" t="s">
        <v>270</v>
      </c>
      <c r="D95" s="45"/>
    </row>
    <row r="96" spans="1:4" s="43" customFormat="1" ht="12.75" hidden="1" customHeight="1">
      <c r="A96" s="93"/>
      <c r="B96" s="47" t="s">
        <v>529</v>
      </c>
      <c r="C96" s="657" t="s">
        <v>392</v>
      </c>
      <c r="D96" s="45"/>
    </row>
    <row r="97" spans="1:4" s="43" customFormat="1" ht="12.75" hidden="1" customHeight="1">
      <c r="A97" s="93"/>
      <c r="B97" s="47" t="s">
        <v>529</v>
      </c>
      <c r="C97" s="657" t="s">
        <v>393</v>
      </c>
      <c r="D97" s="45"/>
    </row>
    <row r="98" spans="1:4" s="43" customFormat="1" ht="12.75" hidden="1" customHeight="1">
      <c r="A98" s="93"/>
      <c r="B98" s="47" t="s">
        <v>529</v>
      </c>
      <c r="C98" s="657" t="s">
        <v>394</v>
      </c>
      <c r="D98" s="45"/>
    </row>
    <row r="99" spans="1:4" s="43" customFormat="1" ht="12.75" hidden="1" customHeight="1">
      <c r="A99" s="93"/>
      <c r="B99" s="47" t="s">
        <v>529</v>
      </c>
      <c r="C99" s="657" t="s">
        <v>395</v>
      </c>
      <c r="D99" s="45"/>
    </row>
    <row r="100" spans="1:4" s="43" customFormat="1" ht="12.75" hidden="1" customHeight="1">
      <c r="A100" s="93"/>
      <c r="B100" s="47" t="s">
        <v>529</v>
      </c>
      <c r="C100" s="657" t="s">
        <v>396</v>
      </c>
      <c r="D100" s="45"/>
    </row>
    <row r="101" spans="1:4" s="43" customFormat="1" ht="12.75" hidden="1" customHeight="1">
      <c r="A101" s="93"/>
      <c r="B101" s="47" t="s">
        <v>529</v>
      </c>
      <c r="C101" s="657" t="s">
        <v>397</v>
      </c>
      <c r="D101" s="45"/>
    </row>
    <row r="102" spans="1:4" s="43" customFormat="1" ht="12.75" hidden="1" customHeight="1">
      <c r="A102" s="93"/>
      <c r="B102" s="47" t="s">
        <v>529</v>
      </c>
      <c r="C102" s="657" t="s">
        <v>398</v>
      </c>
      <c r="D102" s="45"/>
    </row>
    <row r="103" spans="1:4" s="43" customFormat="1" ht="12.75" hidden="1" customHeight="1">
      <c r="A103" s="93"/>
      <c r="B103" s="47" t="s">
        <v>529</v>
      </c>
      <c r="C103" s="657" t="s">
        <v>399</v>
      </c>
      <c r="D103" s="45"/>
    </row>
    <row r="104" spans="1:4" s="43" customFormat="1" ht="12.75" hidden="1" customHeight="1">
      <c r="A104" s="93"/>
      <c r="B104" s="47" t="s">
        <v>529</v>
      </c>
      <c r="C104" s="657" t="s">
        <v>476</v>
      </c>
      <c r="D104" s="45"/>
    </row>
    <row r="105" spans="1:4" s="43" customFormat="1" ht="12.75" hidden="1" customHeight="1">
      <c r="A105" s="93"/>
      <c r="B105" s="47" t="s">
        <v>529</v>
      </c>
      <c r="C105" s="657" t="s">
        <v>271</v>
      </c>
      <c r="D105" s="45"/>
    </row>
    <row r="106" spans="1:4" s="43" customFormat="1" ht="12.75" hidden="1" customHeight="1">
      <c r="A106" s="93"/>
      <c r="B106" s="47" t="s">
        <v>529</v>
      </c>
      <c r="C106" s="657" t="s">
        <v>629</v>
      </c>
      <c r="D106" s="45"/>
    </row>
    <row r="107" spans="1:4" s="43" customFormat="1" ht="12.75" hidden="1" customHeight="1">
      <c r="A107" s="93"/>
      <c r="B107" s="47" t="s">
        <v>529</v>
      </c>
      <c r="C107" s="657" t="s">
        <v>272</v>
      </c>
      <c r="D107" s="45"/>
    </row>
    <row r="108" spans="1:4" s="43" customFormat="1" ht="12.75" hidden="1" customHeight="1">
      <c r="A108" s="93"/>
      <c r="B108" s="47" t="s">
        <v>529</v>
      </c>
      <c r="C108" s="657" t="s">
        <v>273</v>
      </c>
      <c r="D108" s="45"/>
    </row>
    <row r="109" spans="1:4" s="43" customFormat="1" ht="12.75" hidden="1" customHeight="1">
      <c r="A109" s="93"/>
      <c r="B109" s="47" t="s">
        <v>529</v>
      </c>
      <c r="C109" s="657" t="s">
        <v>274</v>
      </c>
      <c r="D109" s="45"/>
    </row>
    <row r="110" spans="1:4" s="43" customFormat="1" ht="12.75" hidden="1" customHeight="1">
      <c r="A110" s="93"/>
      <c r="B110" s="47" t="s">
        <v>529</v>
      </c>
      <c r="C110" s="657" t="s">
        <v>739</v>
      </c>
      <c r="D110" s="45"/>
    </row>
    <row r="111" spans="1:4" s="43" customFormat="1" ht="12.75" hidden="1" customHeight="1">
      <c r="A111" s="93"/>
      <c r="B111" s="47" t="s">
        <v>531</v>
      </c>
      <c r="C111" s="657" t="s">
        <v>477</v>
      </c>
      <c r="D111" s="45"/>
    </row>
    <row r="112" spans="1:4" s="43" customFormat="1" ht="12.75" hidden="1" customHeight="1">
      <c r="A112" s="93"/>
      <c r="B112" s="47" t="s">
        <v>531</v>
      </c>
      <c r="C112" s="657" t="s">
        <v>478</v>
      </c>
      <c r="D112" s="45"/>
    </row>
    <row r="113" spans="1:4" s="43" customFormat="1" ht="12.75" hidden="1" customHeight="1">
      <c r="A113" s="93"/>
      <c r="B113" s="47" t="s">
        <v>531</v>
      </c>
      <c r="C113" s="657" t="s">
        <v>479</v>
      </c>
      <c r="D113" s="45"/>
    </row>
    <row r="114" spans="1:4" s="43" customFormat="1" ht="12.75" hidden="1" customHeight="1">
      <c r="A114" s="93"/>
      <c r="B114" s="47" t="s">
        <v>531</v>
      </c>
      <c r="C114" s="657" t="s">
        <v>480</v>
      </c>
      <c r="D114" s="45"/>
    </row>
    <row r="115" spans="1:4" s="43" customFormat="1" ht="12.75" hidden="1" customHeight="1">
      <c r="A115" s="93"/>
      <c r="B115" s="47" t="s">
        <v>531</v>
      </c>
      <c r="C115" s="657" t="s">
        <v>481</v>
      </c>
      <c r="D115" s="45"/>
    </row>
    <row r="116" spans="1:4" s="43" customFormat="1" ht="12.75" hidden="1" customHeight="1">
      <c r="A116" s="93"/>
      <c r="B116" s="47" t="s">
        <v>531</v>
      </c>
      <c r="C116" s="657" t="s">
        <v>27</v>
      </c>
      <c r="D116" s="45"/>
    </row>
    <row r="117" spans="1:4" s="43" customFormat="1" ht="12.75" hidden="1" customHeight="1">
      <c r="A117" s="93"/>
      <c r="B117" s="47" t="s">
        <v>531</v>
      </c>
      <c r="C117" s="657" t="s">
        <v>275</v>
      </c>
      <c r="D117" s="45"/>
    </row>
    <row r="118" spans="1:4" s="43" customFormat="1" ht="12.75" hidden="1" customHeight="1">
      <c r="A118" s="93"/>
      <c r="B118" s="47" t="s">
        <v>531</v>
      </c>
      <c r="C118" s="657" t="s">
        <v>28</v>
      </c>
      <c r="D118" s="45"/>
    </row>
    <row r="119" spans="1:4" s="43" customFormat="1" ht="12.75" hidden="1" customHeight="1">
      <c r="A119" s="93"/>
      <c r="B119" s="47" t="s">
        <v>531</v>
      </c>
      <c r="C119" s="657" t="s">
        <v>29</v>
      </c>
      <c r="D119" s="45"/>
    </row>
    <row r="120" spans="1:4" s="43" customFormat="1" ht="12.75" hidden="1" customHeight="1">
      <c r="A120" s="93"/>
      <c r="B120" s="47" t="s">
        <v>531</v>
      </c>
      <c r="C120" s="657" t="s">
        <v>276</v>
      </c>
      <c r="D120" s="45"/>
    </row>
    <row r="121" spans="1:4" s="43" customFormat="1" ht="12.75" hidden="1" customHeight="1">
      <c r="A121" s="93"/>
      <c r="B121" s="47" t="s">
        <v>531</v>
      </c>
      <c r="C121" s="657" t="s">
        <v>277</v>
      </c>
      <c r="D121" s="45"/>
    </row>
    <row r="122" spans="1:4" s="43" customFormat="1" ht="12.75" hidden="1" customHeight="1">
      <c r="A122" s="93"/>
      <c r="B122" s="47" t="s">
        <v>531</v>
      </c>
      <c r="C122" s="657" t="s">
        <v>278</v>
      </c>
      <c r="D122" s="45"/>
    </row>
    <row r="123" spans="1:4" s="43" customFormat="1" ht="12.75" hidden="1" customHeight="1">
      <c r="A123" s="93"/>
      <c r="B123" s="47" t="s">
        <v>530</v>
      </c>
      <c r="C123" s="657" t="s">
        <v>30</v>
      </c>
      <c r="D123" s="45"/>
    </row>
    <row r="124" spans="1:4" s="43" customFormat="1" ht="12.75" hidden="1" customHeight="1">
      <c r="A124" s="93"/>
      <c r="B124" s="47" t="s">
        <v>530</v>
      </c>
      <c r="C124" s="657" t="s">
        <v>31</v>
      </c>
      <c r="D124" s="45"/>
    </row>
    <row r="125" spans="1:4" s="43" customFormat="1" ht="12.75" hidden="1" customHeight="1">
      <c r="A125" s="93"/>
      <c r="B125" s="47" t="s">
        <v>530</v>
      </c>
      <c r="C125" s="657" t="s">
        <v>32</v>
      </c>
      <c r="D125" s="45"/>
    </row>
    <row r="126" spans="1:4" s="43" customFormat="1" ht="12.75" hidden="1" customHeight="1">
      <c r="A126" s="93"/>
      <c r="B126" s="47" t="s">
        <v>530</v>
      </c>
      <c r="C126" s="657" t="s">
        <v>279</v>
      </c>
      <c r="D126" s="45"/>
    </row>
    <row r="127" spans="1:4" s="43" customFormat="1" ht="12.75" hidden="1" customHeight="1">
      <c r="A127" s="93"/>
      <c r="B127" s="47" t="s">
        <v>530</v>
      </c>
      <c r="C127" s="657" t="s">
        <v>33</v>
      </c>
      <c r="D127" s="45"/>
    </row>
    <row r="128" spans="1:4" s="43" customFormat="1" ht="12.75" hidden="1" customHeight="1">
      <c r="A128" s="93"/>
      <c r="B128" s="47" t="s">
        <v>530</v>
      </c>
      <c r="C128" s="657" t="s">
        <v>280</v>
      </c>
      <c r="D128" s="45"/>
    </row>
    <row r="129" spans="1:4" s="43" customFormat="1" ht="12.75" hidden="1" customHeight="1">
      <c r="A129" s="93"/>
      <c r="B129" s="47" t="s">
        <v>530</v>
      </c>
      <c r="C129" s="657" t="s">
        <v>34</v>
      </c>
      <c r="D129" s="45"/>
    </row>
    <row r="130" spans="1:4" s="43" customFormat="1" ht="12.75" hidden="1" customHeight="1">
      <c r="A130" s="93"/>
      <c r="B130" s="47" t="s">
        <v>530</v>
      </c>
      <c r="C130" s="657" t="s">
        <v>35</v>
      </c>
      <c r="D130" s="45"/>
    </row>
    <row r="131" spans="1:4" s="43" customFormat="1" ht="12.75" hidden="1" customHeight="1">
      <c r="A131" s="93"/>
      <c r="B131" s="47" t="s">
        <v>530</v>
      </c>
      <c r="C131" s="657" t="s">
        <v>36</v>
      </c>
      <c r="D131" s="45"/>
    </row>
    <row r="132" spans="1:4" s="43" customFormat="1" ht="12.75" hidden="1" customHeight="1">
      <c r="A132" s="93"/>
      <c r="B132" s="47" t="s">
        <v>530</v>
      </c>
      <c r="C132" s="657" t="s">
        <v>37</v>
      </c>
      <c r="D132" s="45"/>
    </row>
    <row r="133" spans="1:4" s="43" customFormat="1" ht="12.75" hidden="1" customHeight="1">
      <c r="A133" s="93"/>
      <c r="B133" s="47" t="s">
        <v>530</v>
      </c>
      <c r="C133" s="657" t="s">
        <v>77</v>
      </c>
      <c r="D133" s="45"/>
    </row>
    <row r="134" spans="1:4" s="43" customFormat="1" ht="12.75" hidden="1" customHeight="1">
      <c r="A134" s="93"/>
      <c r="B134" s="47" t="s">
        <v>530</v>
      </c>
      <c r="C134" s="657" t="s">
        <v>78</v>
      </c>
      <c r="D134" s="45"/>
    </row>
    <row r="135" spans="1:4" s="43" customFormat="1" ht="12.75" hidden="1" customHeight="1">
      <c r="A135" s="93"/>
      <c r="B135" s="47" t="s">
        <v>530</v>
      </c>
      <c r="C135" s="657" t="s">
        <v>79</v>
      </c>
      <c r="D135" s="45"/>
    </row>
    <row r="136" spans="1:4" s="43" customFormat="1" ht="12.75" hidden="1" customHeight="1">
      <c r="A136" s="93"/>
      <c r="B136" s="47" t="s">
        <v>530</v>
      </c>
      <c r="C136" s="657" t="s">
        <v>80</v>
      </c>
      <c r="D136" s="45"/>
    </row>
    <row r="137" spans="1:4" s="43" customFormat="1" ht="12.75" hidden="1" customHeight="1">
      <c r="A137" s="93"/>
      <c r="B137" s="47" t="s">
        <v>527</v>
      </c>
      <c r="C137" s="657" t="s">
        <v>38</v>
      </c>
      <c r="D137" s="45"/>
    </row>
    <row r="138" spans="1:4" s="43" customFormat="1" ht="12.75" hidden="1" customHeight="1">
      <c r="A138" s="93"/>
      <c r="B138" s="47" t="s">
        <v>527</v>
      </c>
      <c r="C138" s="657" t="s">
        <v>281</v>
      </c>
      <c r="D138" s="45"/>
    </row>
    <row r="139" spans="1:4" s="43" customFormat="1" ht="12.75" hidden="1" customHeight="1">
      <c r="A139" s="93"/>
      <c r="B139" s="47" t="s">
        <v>527</v>
      </c>
      <c r="C139" s="657" t="s">
        <v>511</v>
      </c>
      <c r="D139" s="45"/>
    </row>
    <row r="140" spans="1:4" s="43" customFormat="1" ht="12.75" hidden="1" customHeight="1">
      <c r="A140" s="93"/>
      <c r="B140" s="47" t="s">
        <v>527</v>
      </c>
      <c r="C140" s="657" t="s">
        <v>282</v>
      </c>
      <c r="D140" s="45"/>
    </row>
    <row r="141" spans="1:4" s="43" customFormat="1" ht="12.75" hidden="1" customHeight="1">
      <c r="A141" s="93"/>
      <c r="B141" s="47" t="s">
        <v>527</v>
      </c>
      <c r="C141" s="657" t="s">
        <v>81</v>
      </c>
      <c r="D141" s="45"/>
    </row>
    <row r="142" spans="1:4" s="43" customFormat="1" ht="12.75" hidden="1" customHeight="1">
      <c r="A142" s="93"/>
      <c r="B142" s="47" t="s">
        <v>527</v>
      </c>
      <c r="C142" s="657" t="s">
        <v>82</v>
      </c>
      <c r="D142" s="45"/>
    </row>
    <row r="143" spans="1:4" s="43" customFormat="1" ht="12.75" hidden="1" customHeight="1">
      <c r="A143" s="93"/>
      <c r="B143" s="47" t="s">
        <v>527</v>
      </c>
      <c r="C143" s="657" t="s">
        <v>83</v>
      </c>
      <c r="D143" s="45"/>
    </row>
    <row r="144" spans="1:4" s="43" customFormat="1" ht="12.75" hidden="1" customHeight="1">
      <c r="A144" s="93"/>
      <c r="B144" s="47" t="s">
        <v>527</v>
      </c>
      <c r="C144" s="657" t="s">
        <v>84</v>
      </c>
      <c r="D144" s="45"/>
    </row>
    <row r="145" spans="1:4" s="43" customFormat="1" ht="12.75" hidden="1" customHeight="1">
      <c r="A145" s="93"/>
      <c r="B145" s="47" t="s">
        <v>527</v>
      </c>
      <c r="C145" s="657" t="s">
        <v>740</v>
      </c>
      <c r="D145" s="45"/>
    </row>
    <row r="146" spans="1:4" s="43" customFormat="1" ht="12.75" hidden="1" customHeight="1">
      <c r="A146" s="93"/>
      <c r="B146" s="47" t="s">
        <v>425</v>
      </c>
      <c r="C146" s="657" t="s">
        <v>512</v>
      </c>
      <c r="D146" s="45"/>
    </row>
    <row r="147" spans="1:4" s="43" customFormat="1" ht="12.75" hidden="1" customHeight="1">
      <c r="A147" s="93"/>
      <c r="B147" s="47" t="s">
        <v>425</v>
      </c>
      <c r="C147" s="657" t="s">
        <v>513</v>
      </c>
      <c r="D147" s="45"/>
    </row>
    <row r="148" spans="1:4" s="43" customFormat="1" ht="12.75" hidden="1" customHeight="1">
      <c r="A148" s="93"/>
      <c r="B148" s="47" t="s">
        <v>425</v>
      </c>
      <c r="C148" s="657" t="s">
        <v>283</v>
      </c>
      <c r="D148" s="45"/>
    </row>
    <row r="149" spans="1:4" s="43" customFormat="1" ht="12.75" hidden="1" customHeight="1">
      <c r="A149" s="93"/>
      <c r="B149" s="47" t="s">
        <v>425</v>
      </c>
      <c r="C149" s="657" t="s">
        <v>514</v>
      </c>
      <c r="D149" s="45"/>
    </row>
    <row r="150" spans="1:4" s="43" customFormat="1" ht="12.75" hidden="1" customHeight="1">
      <c r="A150" s="93"/>
      <c r="B150" s="47" t="s">
        <v>425</v>
      </c>
      <c r="C150" s="657" t="s">
        <v>515</v>
      </c>
      <c r="D150" s="45"/>
    </row>
    <row r="151" spans="1:4" s="43" customFormat="1" ht="12.75" hidden="1" customHeight="1">
      <c r="A151" s="93"/>
      <c r="B151" s="47" t="s">
        <v>425</v>
      </c>
      <c r="C151" s="657" t="s">
        <v>516</v>
      </c>
      <c r="D151" s="45"/>
    </row>
    <row r="152" spans="1:4" s="43" customFormat="1" ht="12.75" hidden="1" customHeight="1">
      <c r="A152" s="93"/>
      <c r="B152" s="47" t="s">
        <v>425</v>
      </c>
      <c r="C152" s="657" t="s">
        <v>85</v>
      </c>
      <c r="D152" s="45"/>
    </row>
    <row r="153" spans="1:4" s="43" customFormat="1" ht="12.75" hidden="1" customHeight="1">
      <c r="A153" s="93"/>
      <c r="B153" s="47" t="s">
        <v>425</v>
      </c>
      <c r="C153" s="657" t="s">
        <v>741</v>
      </c>
      <c r="D153" s="45"/>
    </row>
    <row r="154" spans="1:4" s="43" customFormat="1" ht="12.75" hidden="1" customHeight="1">
      <c r="A154" s="93"/>
      <c r="B154" s="47" t="s">
        <v>426</v>
      </c>
      <c r="C154" s="657" t="s">
        <v>517</v>
      </c>
      <c r="D154" s="45"/>
    </row>
    <row r="155" spans="1:4" s="43" customFormat="1" ht="12.75" hidden="1" customHeight="1">
      <c r="A155" s="93"/>
      <c r="B155" s="47" t="s">
        <v>426</v>
      </c>
      <c r="C155" s="657" t="s">
        <v>518</v>
      </c>
      <c r="D155" s="45"/>
    </row>
    <row r="156" spans="1:4" s="43" customFormat="1" ht="12.75" hidden="1" customHeight="1">
      <c r="A156" s="93"/>
      <c r="B156" s="47" t="s">
        <v>426</v>
      </c>
      <c r="C156" s="657" t="s">
        <v>284</v>
      </c>
      <c r="D156" s="45"/>
    </row>
    <row r="157" spans="1:4" s="43" customFormat="1" ht="12.75" hidden="1" customHeight="1">
      <c r="A157" s="93"/>
      <c r="B157" s="47" t="s">
        <v>426</v>
      </c>
      <c r="C157" s="657" t="s">
        <v>285</v>
      </c>
      <c r="D157" s="45"/>
    </row>
    <row r="158" spans="1:4" s="43" customFormat="1" ht="12.75" hidden="1" customHeight="1">
      <c r="A158" s="93"/>
      <c r="B158" s="47" t="s">
        <v>426</v>
      </c>
      <c r="C158" s="657" t="s">
        <v>482</v>
      </c>
      <c r="D158" s="45"/>
    </row>
    <row r="159" spans="1:4" s="43" customFormat="1" ht="12.75" hidden="1" customHeight="1">
      <c r="A159" s="93"/>
      <c r="B159" s="47" t="s">
        <v>426</v>
      </c>
      <c r="C159" s="657" t="s">
        <v>86</v>
      </c>
      <c r="D159" s="45"/>
    </row>
    <row r="160" spans="1:4" s="43" customFormat="1" ht="12.75" hidden="1" customHeight="1">
      <c r="A160" s="93"/>
      <c r="B160" s="47" t="s">
        <v>426</v>
      </c>
      <c r="C160" s="657" t="s">
        <v>87</v>
      </c>
      <c r="D160" s="45"/>
    </row>
    <row r="161" spans="1:4" s="43" customFormat="1" ht="12.75" hidden="1" customHeight="1">
      <c r="A161" s="93"/>
      <c r="B161" s="47" t="s">
        <v>426</v>
      </c>
      <c r="C161" s="657" t="s">
        <v>88</v>
      </c>
      <c r="D161" s="45"/>
    </row>
    <row r="162" spans="1:4" s="43" customFormat="1" ht="12.75" hidden="1" customHeight="1">
      <c r="A162" s="93"/>
      <c r="B162" s="47" t="s">
        <v>426</v>
      </c>
      <c r="C162" s="657" t="s">
        <v>89</v>
      </c>
      <c r="D162" s="45"/>
    </row>
    <row r="163" spans="1:4" s="43" customFormat="1" ht="12.75" hidden="1" customHeight="1">
      <c r="A163" s="93"/>
      <c r="B163" s="47" t="s">
        <v>426</v>
      </c>
      <c r="C163" s="657" t="s">
        <v>315</v>
      </c>
      <c r="D163" s="45"/>
    </row>
    <row r="164" spans="1:4" s="43" customFormat="1" ht="12.75" hidden="1" customHeight="1">
      <c r="A164" s="93"/>
      <c r="B164" s="47" t="s">
        <v>426</v>
      </c>
      <c r="C164" s="657" t="s">
        <v>919</v>
      </c>
      <c r="D164" s="45"/>
    </row>
    <row r="165" spans="1:4" s="43" customFormat="1" ht="12.75" hidden="1" customHeight="1">
      <c r="A165" s="93"/>
      <c r="B165" s="47" t="s">
        <v>426</v>
      </c>
      <c r="C165" s="657" t="s">
        <v>920</v>
      </c>
      <c r="D165" s="45"/>
    </row>
    <row r="166" spans="1:4" s="43" customFormat="1" ht="12.75" hidden="1" customHeight="1">
      <c r="A166" s="93"/>
      <c r="B166" s="47" t="s">
        <v>343</v>
      </c>
      <c r="C166" s="657" t="s">
        <v>705</v>
      </c>
      <c r="D166" s="45"/>
    </row>
    <row r="167" spans="1:4" s="43" customFormat="1" ht="12.75" hidden="1" customHeight="1">
      <c r="A167" s="93"/>
      <c r="B167" s="47" t="s">
        <v>343</v>
      </c>
      <c r="C167" s="657" t="s">
        <v>706</v>
      </c>
      <c r="D167" s="45"/>
    </row>
    <row r="168" spans="1:4" s="43" customFormat="1" ht="12.75" hidden="1" customHeight="1">
      <c r="A168" s="93"/>
      <c r="B168" s="47" t="s">
        <v>343</v>
      </c>
      <c r="C168" s="657" t="s">
        <v>707</v>
      </c>
      <c r="D168" s="45"/>
    </row>
    <row r="169" spans="1:4" s="43" customFormat="1" ht="12.75" hidden="1" customHeight="1">
      <c r="A169" s="93"/>
      <c r="B169" s="47" t="s">
        <v>343</v>
      </c>
      <c r="C169" s="657" t="s">
        <v>708</v>
      </c>
      <c r="D169" s="45"/>
    </row>
    <row r="170" spans="1:4" s="43" customFormat="1" ht="12.75" hidden="1" customHeight="1">
      <c r="A170" s="93"/>
      <c r="B170" s="47" t="s">
        <v>343</v>
      </c>
      <c r="C170" s="657" t="s">
        <v>709</v>
      </c>
      <c r="D170" s="45"/>
    </row>
    <row r="171" spans="1:4" s="43" customFormat="1" ht="12.75" hidden="1" customHeight="1">
      <c r="A171" s="93"/>
      <c r="B171" s="47" t="s">
        <v>343</v>
      </c>
      <c r="C171" s="657" t="s">
        <v>710</v>
      </c>
      <c r="D171" s="45"/>
    </row>
    <row r="172" spans="1:4" s="43" customFormat="1" ht="12.75" hidden="1" customHeight="1">
      <c r="A172" s="93"/>
      <c r="B172" s="47" t="s">
        <v>343</v>
      </c>
      <c r="C172" s="657" t="s">
        <v>711</v>
      </c>
      <c r="D172" s="45"/>
    </row>
    <row r="173" spans="1:4" s="43" customFormat="1" ht="12.75" hidden="1" customHeight="1">
      <c r="A173" s="93"/>
      <c r="B173" s="47" t="s">
        <v>343</v>
      </c>
      <c r="C173" s="657" t="s">
        <v>712</v>
      </c>
      <c r="D173" s="45"/>
    </row>
    <row r="174" spans="1:4" s="43" customFormat="1" ht="12.75" hidden="1" customHeight="1">
      <c r="A174" s="93"/>
      <c r="B174" s="47" t="s">
        <v>343</v>
      </c>
      <c r="C174" s="657" t="s">
        <v>713</v>
      </c>
      <c r="D174" s="45"/>
    </row>
    <row r="175" spans="1:4" s="43" customFormat="1" ht="12.75" hidden="1" customHeight="1">
      <c r="A175" s="93"/>
      <c r="B175" s="47" t="s">
        <v>343</v>
      </c>
      <c r="C175" s="657" t="s">
        <v>714</v>
      </c>
      <c r="D175" s="45"/>
    </row>
    <row r="176" spans="1:4" s="43" customFormat="1" ht="12.75" hidden="1" customHeight="1">
      <c r="A176" s="93"/>
      <c r="B176" s="47" t="s">
        <v>343</v>
      </c>
      <c r="C176" s="657" t="s">
        <v>286</v>
      </c>
      <c r="D176" s="45"/>
    </row>
    <row r="177" spans="1:4" s="43" customFormat="1" ht="12.75" hidden="1" customHeight="1">
      <c r="A177" s="93"/>
      <c r="B177" s="47" t="s">
        <v>343</v>
      </c>
      <c r="C177" s="657" t="s">
        <v>287</v>
      </c>
      <c r="D177" s="45"/>
    </row>
    <row r="178" spans="1:4" s="43" customFormat="1" ht="12.75" hidden="1" customHeight="1">
      <c r="A178" s="93"/>
      <c r="B178" s="47" t="s">
        <v>343</v>
      </c>
      <c r="C178" s="657" t="s">
        <v>715</v>
      </c>
      <c r="D178" s="45"/>
    </row>
    <row r="179" spans="1:4" s="43" customFormat="1" ht="12.75" hidden="1" customHeight="1">
      <c r="A179" s="93"/>
      <c r="B179" s="47" t="s">
        <v>343</v>
      </c>
      <c r="C179" s="657" t="s">
        <v>607</v>
      </c>
      <c r="D179" s="45"/>
    </row>
    <row r="180" spans="1:4" s="43" customFormat="1" ht="12.75" hidden="1" customHeight="1">
      <c r="A180" s="93"/>
      <c r="B180" s="47" t="s">
        <v>401</v>
      </c>
      <c r="C180" s="657" t="s">
        <v>716</v>
      </c>
      <c r="D180" s="45"/>
    </row>
    <row r="181" spans="1:4" s="43" customFormat="1" ht="12.75" hidden="1" customHeight="1">
      <c r="A181" s="93"/>
      <c r="B181" s="47" t="s">
        <v>401</v>
      </c>
      <c r="C181" s="657" t="s">
        <v>717</v>
      </c>
      <c r="D181" s="45"/>
    </row>
    <row r="182" spans="1:4" s="43" customFormat="1" ht="12.75" hidden="1" customHeight="1">
      <c r="A182" s="93"/>
      <c r="B182" s="47" t="s">
        <v>401</v>
      </c>
      <c r="C182" s="657" t="s">
        <v>288</v>
      </c>
      <c r="D182" s="45"/>
    </row>
    <row r="183" spans="1:4" s="43" customFormat="1" ht="12.75" hidden="1" customHeight="1">
      <c r="A183" s="93"/>
      <c r="B183" s="47" t="s">
        <v>401</v>
      </c>
      <c r="C183" s="657" t="s">
        <v>718</v>
      </c>
      <c r="D183" s="45"/>
    </row>
    <row r="184" spans="1:4" s="43" customFormat="1" ht="12.75" hidden="1" customHeight="1">
      <c r="A184" s="93"/>
      <c r="B184" s="47" t="s">
        <v>401</v>
      </c>
      <c r="C184" s="657" t="s">
        <v>289</v>
      </c>
      <c r="D184" s="45"/>
    </row>
    <row r="185" spans="1:4" s="43" customFormat="1" ht="12.75" hidden="1" customHeight="1">
      <c r="A185" s="93"/>
      <c r="B185" s="47" t="s">
        <v>401</v>
      </c>
      <c r="C185" s="657" t="s">
        <v>290</v>
      </c>
      <c r="D185" s="45"/>
    </row>
    <row r="186" spans="1:4" s="43" customFormat="1" ht="12.75" hidden="1" customHeight="1">
      <c r="A186" s="93"/>
      <c r="B186" s="47" t="s">
        <v>401</v>
      </c>
      <c r="C186" s="657" t="s">
        <v>291</v>
      </c>
      <c r="D186" s="45"/>
    </row>
    <row r="187" spans="1:4" s="43" customFormat="1" ht="12.75" hidden="1" customHeight="1">
      <c r="A187" s="93"/>
      <c r="B187" s="47" t="s">
        <v>401</v>
      </c>
      <c r="C187" s="657" t="s">
        <v>292</v>
      </c>
      <c r="D187" s="45"/>
    </row>
    <row r="188" spans="1:4" s="43" customFormat="1" ht="12.75" hidden="1" customHeight="1">
      <c r="A188" s="93"/>
      <c r="B188" s="47" t="s">
        <v>401</v>
      </c>
      <c r="C188" s="657" t="s">
        <v>293</v>
      </c>
      <c r="D188" s="45"/>
    </row>
    <row r="189" spans="1:4" s="43" customFormat="1" ht="12.75" hidden="1" customHeight="1">
      <c r="A189" s="93"/>
      <c r="B189" s="47" t="s">
        <v>401</v>
      </c>
      <c r="C189" s="657" t="s">
        <v>742</v>
      </c>
      <c r="D189" s="45"/>
    </row>
    <row r="190" spans="1:4" s="43" customFormat="1" ht="12.75" hidden="1" customHeight="1">
      <c r="A190" s="93"/>
      <c r="B190" s="47" t="s">
        <v>401</v>
      </c>
      <c r="C190" s="657" t="s">
        <v>743</v>
      </c>
      <c r="D190" s="45"/>
    </row>
    <row r="191" spans="1:4" s="43" customFormat="1" ht="12.75" hidden="1" customHeight="1">
      <c r="A191" s="93"/>
      <c r="B191" s="47" t="s">
        <v>401</v>
      </c>
      <c r="C191" s="657" t="s">
        <v>744</v>
      </c>
      <c r="D191" s="45"/>
    </row>
    <row r="192" spans="1:4" s="43" customFormat="1" ht="12.75" hidden="1" customHeight="1">
      <c r="A192" s="93"/>
      <c r="B192" s="47" t="s">
        <v>402</v>
      </c>
      <c r="C192" s="657" t="s">
        <v>719</v>
      </c>
      <c r="D192" s="45"/>
    </row>
    <row r="193" spans="1:4" s="43" customFormat="1" ht="12.75" hidden="1" customHeight="1">
      <c r="A193" s="93"/>
      <c r="B193" s="47" t="s">
        <v>402</v>
      </c>
      <c r="C193" s="657" t="s">
        <v>720</v>
      </c>
      <c r="D193" s="45"/>
    </row>
    <row r="194" spans="1:4" s="43" customFormat="1" ht="12.75" hidden="1" customHeight="1">
      <c r="A194" s="93"/>
      <c r="B194" s="47" t="s">
        <v>402</v>
      </c>
      <c r="C194" s="657" t="s">
        <v>721</v>
      </c>
      <c r="D194" s="45"/>
    </row>
    <row r="195" spans="1:4" s="43" customFormat="1" ht="12.75" hidden="1" customHeight="1">
      <c r="A195" s="93"/>
      <c r="B195" s="47" t="s">
        <v>402</v>
      </c>
      <c r="C195" s="657" t="s">
        <v>722</v>
      </c>
      <c r="D195" s="45"/>
    </row>
    <row r="196" spans="1:4" s="43" customFormat="1" ht="12.75" hidden="1" customHeight="1">
      <c r="A196" s="93"/>
      <c r="B196" s="47" t="s">
        <v>402</v>
      </c>
      <c r="C196" s="657" t="s">
        <v>723</v>
      </c>
      <c r="D196" s="45"/>
    </row>
    <row r="197" spans="1:4" s="43" customFormat="1" ht="12.75" hidden="1" customHeight="1">
      <c r="A197" s="93"/>
      <c r="B197" s="47" t="s">
        <v>402</v>
      </c>
      <c r="C197" s="657" t="s">
        <v>977</v>
      </c>
      <c r="D197" s="45"/>
    </row>
    <row r="198" spans="1:4" s="43" customFormat="1" ht="12.75" hidden="1" customHeight="1">
      <c r="A198" s="93"/>
      <c r="B198" s="47" t="s">
        <v>402</v>
      </c>
      <c r="C198" s="657" t="s">
        <v>978</v>
      </c>
      <c r="D198" s="45"/>
    </row>
    <row r="199" spans="1:4" s="43" customFormat="1" ht="12.75" hidden="1" customHeight="1">
      <c r="A199" s="93"/>
      <c r="B199" s="47" t="s">
        <v>403</v>
      </c>
      <c r="C199" s="657" t="s">
        <v>724</v>
      </c>
      <c r="D199" s="45"/>
    </row>
    <row r="200" spans="1:4" s="43" customFormat="1" ht="12.75" hidden="1" customHeight="1">
      <c r="A200" s="93"/>
      <c r="B200" s="47" t="s">
        <v>403</v>
      </c>
      <c r="C200" s="657" t="s">
        <v>725</v>
      </c>
      <c r="D200" s="45"/>
    </row>
    <row r="201" spans="1:4" s="43" customFormat="1" ht="12.75" hidden="1" customHeight="1">
      <c r="A201" s="93"/>
      <c r="B201" s="47" t="s">
        <v>403</v>
      </c>
      <c r="C201" s="657" t="s">
        <v>726</v>
      </c>
      <c r="D201" s="45"/>
    </row>
    <row r="202" spans="1:4" s="43" customFormat="1" ht="12.75" hidden="1" customHeight="1">
      <c r="A202" s="93"/>
      <c r="B202" s="47" t="s">
        <v>403</v>
      </c>
      <c r="C202" s="657" t="s">
        <v>727</v>
      </c>
      <c r="D202" s="45"/>
    </row>
    <row r="203" spans="1:4" s="43" customFormat="1" ht="12.75" hidden="1" customHeight="1">
      <c r="A203" s="93"/>
      <c r="B203" s="47" t="s">
        <v>403</v>
      </c>
      <c r="C203" s="657" t="s">
        <v>294</v>
      </c>
      <c r="D203" s="45"/>
    </row>
    <row r="204" spans="1:4" s="43" customFormat="1" ht="12.75" hidden="1" customHeight="1">
      <c r="A204" s="93"/>
      <c r="B204" s="47" t="s">
        <v>403</v>
      </c>
      <c r="C204" s="657" t="s">
        <v>295</v>
      </c>
      <c r="D204" s="45"/>
    </row>
    <row r="205" spans="1:4" s="43" customFormat="1" ht="12.75" hidden="1" customHeight="1">
      <c r="A205" s="93"/>
      <c r="B205" s="47" t="s">
        <v>404</v>
      </c>
      <c r="C205" s="657" t="s">
        <v>728</v>
      </c>
      <c r="D205" s="45"/>
    </row>
    <row r="206" spans="1:4" s="43" customFormat="1" ht="12.75" hidden="1" customHeight="1">
      <c r="A206" s="93"/>
      <c r="B206" s="47" t="s">
        <v>404</v>
      </c>
      <c r="C206" s="657" t="s">
        <v>729</v>
      </c>
      <c r="D206" s="45"/>
    </row>
    <row r="207" spans="1:4" s="43" customFormat="1" ht="12.75" hidden="1" customHeight="1">
      <c r="A207" s="93"/>
      <c r="B207" s="47" t="s">
        <v>404</v>
      </c>
      <c r="C207" s="657" t="s">
        <v>296</v>
      </c>
      <c r="D207" s="45"/>
    </row>
    <row r="208" spans="1:4" s="43" customFormat="1" ht="12.75" hidden="1" customHeight="1">
      <c r="A208" s="93"/>
      <c r="B208" s="47" t="s">
        <v>404</v>
      </c>
      <c r="C208" s="658" t="s">
        <v>297</v>
      </c>
      <c r="D208" s="45"/>
    </row>
    <row r="209" spans="1:4" s="43" customFormat="1" ht="12.75" hidden="1" customHeight="1">
      <c r="A209" s="93"/>
      <c r="B209" s="47" t="s">
        <v>405</v>
      </c>
      <c r="C209" s="657" t="s">
        <v>730</v>
      </c>
      <c r="D209" s="45"/>
    </row>
    <row r="210" spans="1:4" s="43" customFormat="1" ht="12.75" hidden="1" customHeight="1">
      <c r="A210" s="93"/>
      <c r="B210" s="47" t="s">
        <v>405</v>
      </c>
      <c r="C210" s="657" t="s">
        <v>731</v>
      </c>
      <c r="D210" s="45"/>
    </row>
    <row r="211" spans="1:4" s="43" customFormat="1" ht="12.75" hidden="1" customHeight="1">
      <c r="A211" s="93"/>
      <c r="B211" s="47" t="s">
        <v>405</v>
      </c>
      <c r="C211" s="657" t="s">
        <v>298</v>
      </c>
      <c r="D211" s="45"/>
    </row>
    <row r="212" spans="1:4" s="43" customFormat="1" ht="12.75" hidden="1" customHeight="1">
      <c r="A212" s="93"/>
      <c r="B212" s="47" t="s">
        <v>405</v>
      </c>
      <c r="C212" s="657" t="s">
        <v>171</v>
      </c>
      <c r="D212" s="45"/>
    </row>
    <row r="213" spans="1:4" s="43" customFormat="1" ht="12.75" hidden="1" customHeight="1">
      <c r="A213" s="93"/>
      <c r="B213" s="47" t="s">
        <v>405</v>
      </c>
      <c r="C213" s="657" t="s">
        <v>732</v>
      </c>
      <c r="D213" s="45"/>
    </row>
    <row r="214" spans="1:4" s="43" customFormat="1" ht="12.75" hidden="1" customHeight="1">
      <c r="A214" s="93"/>
      <c r="B214" s="47" t="s">
        <v>405</v>
      </c>
      <c r="C214" s="657" t="s">
        <v>130</v>
      </c>
      <c r="D214" s="45"/>
    </row>
    <row r="215" spans="1:4" s="43" customFormat="1" ht="12.75" hidden="1" customHeight="1">
      <c r="A215" s="93"/>
      <c r="B215" s="47" t="s">
        <v>405</v>
      </c>
      <c r="C215" s="657" t="s">
        <v>131</v>
      </c>
      <c r="D215" s="45"/>
    </row>
    <row r="216" spans="1:4" s="43" customFormat="1" ht="12.75" hidden="1" customHeight="1">
      <c r="A216" s="93"/>
      <c r="B216" s="47" t="s">
        <v>405</v>
      </c>
      <c r="C216" s="657" t="s">
        <v>921</v>
      </c>
      <c r="D216" s="45"/>
    </row>
    <row r="217" spans="1:4" s="43" customFormat="1" ht="12.75" hidden="1" customHeight="1">
      <c r="A217" s="93"/>
      <c r="B217" s="47" t="s">
        <v>405</v>
      </c>
      <c r="C217" s="657" t="s">
        <v>922</v>
      </c>
      <c r="D217" s="45"/>
    </row>
    <row r="218" spans="1:4" s="43" customFormat="1" ht="12.75" hidden="1" customHeight="1">
      <c r="A218" s="93"/>
      <c r="B218" s="47" t="s">
        <v>405</v>
      </c>
      <c r="C218" s="657" t="s">
        <v>923</v>
      </c>
      <c r="D218" s="45"/>
    </row>
    <row r="219" spans="1:4" s="43" customFormat="1" ht="12.75" hidden="1" customHeight="1">
      <c r="A219" s="93"/>
      <c r="B219" s="47" t="s">
        <v>405</v>
      </c>
      <c r="C219" s="657" t="s">
        <v>979</v>
      </c>
      <c r="D219" s="45"/>
    </row>
    <row r="220" spans="1:4" s="43" customFormat="1" ht="12.75" hidden="1" customHeight="1">
      <c r="A220" s="93"/>
      <c r="B220" s="47" t="s">
        <v>406</v>
      </c>
      <c r="C220" s="657" t="s">
        <v>733</v>
      </c>
      <c r="D220" s="45"/>
    </row>
    <row r="221" spans="1:4" s="43" customFormat="1" ht="12.75" hidden="1" customHeight="1">
      <c r="A221" s="93"/>
      <c r="B221" s="47" t="s">
        <v>406</v>
      </c>
      <c r="C221" s="657" t="s">
        <v>299</v>
      </c>
      <c r="D221" s="45"/>
    </row>
    <row r="222" spans="1:4" s="43" customFormat="1" ht="12.75" hidden="1" customHeight="1">
      <c r="A222" s="93"/>
      <c r="B222" s="47" t="s">
        <v>316</v>
      </c>
      <c r="C222" s="657" t="s">
        <v>734</v>
      </c>
      <c r="D222" s="45"/>
    </row>
    <row r="223" spans="1:4" s="43" customFormat="1" ht="12.75" hidden="1" customHeight="1">
      <c r="A223" s="93"/>
      <c r="B223" s="47" t="s">
        <v>406</v>
      </c>
      <c r="C223" s="657" t="s">
        <v>538</v>
      </c>
      <c r="D223" s="45"/>
    </row>
    <row r="224" spans="1:4" s="43" customFormat="1" ht="12.75" hidden="1" customHeight="1">
      <c r="A224" s="93"/>
      <c r="B224" s="47" t="s">
        <v>406</v>
      </c>
      <c r="C224" s="657" t="s">
        <v>373</v>
      </c>
      <c r="D224" s="45"/>
    </row>
    <row r="225" spans="1:4" s="43" customFormat="1" ht="12.75" hidden="1" customHeight="1">
      <c r="A225" s="93"/>
      <c r="B225" s="47" t="s">
        <v>406</v>
      </c>
      <c r="C225" s="657" t="s">
        <v>539</v>
      </c>
      <c r="D225" s="45"/>
    </row>
    <row r="226" spans="1:4" s="43" customFormat="1" ht="12.75" hidden="1" customHeight="1">
      <c r="A226" s="93"/>
      <c r="B226" s="47" t="s">
        <v>316</v>
      </c>
      <c r="C226" s="657" t="s">
        <v>540</v>
      </c>
      <c r="D226" s="45"/>
    </row>
    <row r="227" spans="1:4" s="43" customFormat="1" ht="12.75" hidden="1" customHeight="1">
      <c r="A227" s="93"/>
      <c r="B227" s="47" t="s">
        <v>406</v>
      </c>
      <c r="C227" s="657" t="s">
        <v>541</v>
      </c>
      <c r="D227" s="45"/>
    </row>
    <row r="228" spans="1:4" s="43" customFormat="1" ht="12.75" hidden="1" customHeight="1">
      <c r="A228" s="93"/>
      <c r="B228" s="47" t="s">
        <v>406</v>
      </c>
      <c r="C228" s="657" t="s">
        <v>300</v>
      </c>
      <c r="D228" s="45"/>
    </row>
    <row r="229" spans="1:4" s="43" customFormat="1" ht="12.75" hidden="1" customHeight="1">
      <c r="A229" s="93"/>
      <c r="B229" s="47" t="s">
        <v>316</v>
      </c>
      <c r="C229" s="657" t="s">
        <v>317</v>
      </c>
      <c r="D229" s="45"/>
    </row>
    <row r="230" spans="1:4" s="43" customFormat="1" ht="12.75" hidden="1" customHeight="1">
      <c r="A230" s="93"/>
      <c r="B230" s="47" t="s">
        <v>316</v>
      </c>
      <c r="C230" s="657" t="s">
        <v>745</v>
      </c>
      <c r="D230" s="45"/>
    </row>
    <row r="231" spans="1:4" s="43" customFormat="1" ht="12.75" hidden="1" customHeight="1">
      <c r="A231" s="93"/>
      <c r="B231" s="659" t="s">
        <v>406</v>
      </c>
      <c r="C231" s="657" t="s">
        <v>924</v>
      </c>
      <c r="D231" s="45"/>
    </row>
    <row r="232" spans="1:4" s="43" customFormat="1" ht="12.75" hidden="1" customHeight="1">
      <c r="A232" s="93"/>
      <c r="B232" s="659" t="s">
        <v>406</v>
      </c>
      <c r="C232" s="657" t="s">
        <v>925</v>
      </c>
      <c r="D232" s="45"/>
    </row>
    <row r="233" spans="1:4" s="43" customFormat="1" ht="12.75" hidden="1" customHeight="1">
      <c r="A233" s="93"/>
      <c r="B233" s="659" t="s">
        <v>316</v>
      </c>
      <c r="C233" s="657" t="s">
        <v>983</v>
      </c>
      <c r="D233" s="45"/>
    </row>
    <row r="234" spans="1:4" s="43" customFormat="1" ht="12.75" hidden="1" customHeight="1">
      <c r="A234" s="94"/>
      <c r="B234" s="659" t="s">
        <v>316</v>
      </c>
      <c r="C234" s="657" t="s">
        <v>2582</v>
      </c>
      <c r="D234" s="45"/>
    </row>
    <row r="235" spans="1:4" s="43" customFormat="1" ht="12.75" hidden="1" customHeight="1">
      <c r="A235" s="93"/>
      <c r="B235" s="659" t="s">
        <v>407</v>
      </c>
      <c r="C235" s="657" t="s">
        <v>542</v>
      </c>
      <c r="D235" s="45"/>
    </row>
    <row r="236" spans="1:4" s="43" customFormat="1" ht="12.75" hidden="1" customHeight="1">
      <c r="A236" s="93"/>
      <c r="B236" s="47" t="s">
        <v>407</v>
      </c>
      <c r="C236" s="657" t="s">
        <v>543</v>
      </c>
      <c r="D236" s="45"/>
    </row>
    <row r="237" spans="1:4" s="43" customFormat="1" ht="12.75" hidden="1" customHeight="1">
      <c r="A237" s="93"/>
      <c r="B237" s="47" t="s">
        <v>407</v>
      </c>
      <c r="C237" s="657" t="s">
        <v>301</v>
      </c>
      <c r="D237" s="45"/>
    </row>
    <row r="238" spans="1:4" s="43" customFormat="1" ht="12.75" hidden="1" customHeight="1">
      <c r="A238" s="93"/>
      <c r="B238" s="47" t="s">
        <v>407</v>
      </c>
      <c r="C238" s="657" t="s">
        <v>544</v>
      </c>
      <c r="D238" s="45"/>
    </row>
    <row r="239" spans="1:4" s="43" customFormat="1" ht="12.75" hidden="1" customHeight="1">
      <c r="A239" s="93"/>
      <c r="B239" s="47" t="s">
        <v>407</v>
      </c>
      <c r="C239" s="657" t="s">
        <v>545</v>
      </c>
      <c r="D239" s="45"/>
    </row>
    <row r="240" spans="1:4" s="43" customFormat="1" ht="12.75" hidden="1" customHeight="1">
      <c r="A240" s="93"/>
      <c r="B240" s="47" t="s">
        <v>407</v>
      </c>
      <c r="C240" s="657" t="s">
        <v>546</v>
      </c>
      <c r="D240" s="45"/>
    </row>
    <row r="241" spans="1:4" s="43" customFormat="1" ht="12.75" hidden="1" customHeight="1">
      <c r="A241" s="93"/>
      <c r="B241" s="47" t="s">
        <v>407</v>
      </c>
      <c r="C241" s="657" t="s">
        <v>547</v>
      </c>
      <c r="D241" s="45"/>
    </row>
    <row r="242" spans="1:4" s="43" customFormat="1" ht="12.75" hidden="1" customHeight="1">
      <c r="A242" s="93"/>
      <c r="B242" s="47" t="s">
        <v>407</v>
      </c>
      <c r="C242" s="657" t="s">
        <v>548</v>
      </c>
      <c r="D242" s="45"/>
    </row>
    <row r="243" spans="1:4" s="43" customFormat="1" ht="12.75" hidden="1" customHeight="1">
      <c r="A243" s="93"/>
      <c r="B243" s="47" t="s">
        <v>407</v>
      </c>
      <c r="C243" s="657" t="s">
        <v>746</v>
      </c>
      <c r="D243" s="45"/>
    </row>
    <row r="244" spans="1:4" s="43" customFormat="1" ht="12.75" hidden="1" customHeight="1">
      <c r="A244" s="93"/>
      <c r="B244" s="95" t="s">
        <v>407</v>
      </c>
      <c r="C244" s="657" t="s">
        <v>926</v>
      </c>
      <c r="D244" s="45"/>
    </row>
    <row r="245" spans="1:4" s="43" customFormat="1" ht="12.75" hidden="1" customHeight="1">
      <c r="A245" s="93"/>
      <c r="B245" s="47" t="s">
        <v>408</v>
      </c>
      <c r="C245" s="657" t="s">
        <v>549</v>
      </c>
      <c r="D245" s="45"/>
    </row>
    <row r="246" spans="1:4" s="43" customFormat="1" ht="12.75" hidden="1" customHeight="1">
      <c r="A246" s="93"/>
      <c r="B246" s="47" t="s">
        <v>408</v>
      </c>
      <c r="C246" s="657" t="s">
        <v>550</v>
      </c>
      <c r="D246" s="45"/>
    </row>
    <row r="247" spans="1:4" s="43" customFormat="1" ht="12.75" hidden="1" customHeight="1">
      <c r="A247" s="93"/>
      <c r="B247" s="47" t="s">
        <v>408</v>
      </c>
      <c r="C247" s="657" t="s">
        <v>551</v>
      </c>
      <c r="D247" s="45"/>
    </row>
    <row r="248" spans="1:4" s="43" customFormat="1" ht="12.75" hidden="1" customHeight="1">
      <c r="A248" s="93"/>
      <c r="B248" s="47" t="s">
        <v>408</v>
      </c>
      <c r="C248" s="657" t="s">
        <v>552</v>
      </c>
      <c r="D248" s="45"/>
    </row>
    <row r="249" spans="1:4" s="43" customFormat="1" ht="12.75" hidden="1" customHeight="1">
      <c r="A249" s="93"/>
      <c r="B249" s="47" t="s">
        <v>408</v>
      </c>
      <c r="C249" s="657" t="s">
        <v>553</v>
      </c>
      <c r="D249" s="45"/>
    </row>
    <row r="250" spans="1:4" s="43" customFormat="1" ht="12.75" hidden="1" customHeight="1">
      <c r="A250" s="93"/>
      <c r="B250" s="47" t="s">
        <v>408</v>
      </c>
      <c r="C250" s="657" t="s">
        <v>554</v>
      </c>
      <c r="D250" s="45"/>
    </row>
    <row r="251" spans="1:4" s="43" customFormat="1" ht="12.75" hidden="1" customHeight="1">
      <c r="A251" s="93"/>
      <c r="B251" s="47" t="s">
        <v>408</v>
      </c>
      <c r="C251" s="657" t="s">
        <v>555</v>
      </c>
      <c r="D251" s="45"/>
    </row>
    <row r="252" spans="1:4" s="43" customFormat="1" ht="12.75" hidden="1" customHeight="1">
      <c r="A252" s="93"/>
      <c r="B252" s="47" t="s">
        <v>408</v>
      </c>
      <c r="C252" s="657" t="s">
        <v>556</v>
      </c>
      <c r="D252" s="45"/>
    </row>
    <row r="253" spans="1:4" s="43" customFormat="1" ht="12.75" hidden="1" customHeight="1">
      <c r="A253" s="93"/>
      <c r="B253" s="47" t="s">
        <v>408</v>
      </c>
      <c r="C253" s="657" t="s">
        <v>557</v>
      </c>
      <c r="D253" s="45"/>
    </row>
    <row r="254" spans="1:4" s="43" customFormat="1" ht="12.75" hidden="1" customHeight="1">
      <c r="A254" s="93"/>
      <c r="B254" s="47" t="s">
        <v>408</v>
      </c>
      <c r="C254" s="657" t="s">
        <v>558</v>
      </c>
      <c r="D254" s="45"/>
    </row>
    <row r="255" spans="1:4" s="43" customFormat="1" ht="12.75" hidden="1" customHeight="1">
      <c r="A255" s="93"/>
      <c r="B255" s="47" t="s">
        <v>408</v>
      </c>
      <c r="C255" s="657" t="s">
        <v>139</v>
      </c>
      <c r="D255" s="45"/>
    </row>
    <row r="256" spans="1:4" s="43" customFormat="1" ht="12.75" hidden="1" customHeight="1">
      <c r="A256" s="93"/>
      <c r="B256" s="47" t="s">
        <v>408</v>
      </c>
      <c r="C256" s="657" t="s">
        <v>140</v>
      </c>
      <c r="D256" s="45"/>
    </row>
    <row r="257" spans="1:4" s="43" customFormat="1" ht="12.75" hidden="1" customHeight="1">
      <c r="A257" s="93"/>
      <c r="B257" s="47" t="s">
        <v>408</v>
      </c>
      <c r="C257" s="657" t="s">
        <v>141</v>
      </c>
      <c r="D257" s="45"/>
    </row>
    <row r="258" spans="1:4" s="43" customFormat="1" ht="12.75" hidden="1" customHeight="1">
      <c r="A258" s="93"/>
      <c r="B258" s="47" t="s">
        <v>408</v>
      </c>
      <c r="C258" s="657" t="s">
        <v>142</v>
      </c>
      <c r="D258" s="45"/>
    </row>
    <row r="259" spans="1:4" s="43" customFormat="1" ht="12.75" hidden="1" customHeight="1">
      <c r="A259" s="93"/>
      <c r="B259" s="47" t="s">
        <v>408</v>
      </c>
      <c r="C259" s="657" t="s">
        <v>143</v>
      </c>
      <c r="D259" s="45"/>
    </row>
    <row r="260" spans="1:4" s="43" customFormat="1" ht="12.75" hidden="1" customHeight="1">
      <c r="A260" s="93"/>
      <c r="B260" s="47" t="s">
        <v>408</v>
      </c>
      <c r="C260" s="657" t="s">
        <v>144</v>
      </c>
      <c r="D260" s="45"/>
    </row>
    <row r="261" spans="1:4" s="43" customFormat="1" ht="12.75" hidden="1" customHeight="1">
      <c r="A261" s="93"/>
      <c r="B261" s="47" t="s">
        <v>408</v>
      </c>
      <c r="C261" s="657" t="s">
        <v>145</v>
      </c>
      <c r="D261" s="45"/>
    </row>
    <row r="262" spans="1:4" s="43" customFormat="1" ht="12.75" hidden="1" customHeight="1">
      <c r="A262" s="93"/>
      <c r="B262" s="47" t="s">
        <v>408</v>
      </c>
      <c r="C262" s="657" t="s">
        <v>146</v>
      </c>
      <c r="D262" s="45"/>
    </row>
    <row r="263" spans="1:4" s="43" customFormat="1" ht="12.75" hidden="1" customHeight="1">
      <c r="A263" s="93"/>
      <c r="B263" s="47" t="s">
        <v>408</v>
      </c>
      <c r="C263" s="657" t="s">
        <v>147</v>
      </c>
      <c r="D263" s="45"/>
    </row>
    <row r="264" spans="1:4" s="43" customFormat="1" ht="12.75" hidden="1" customHeight="1">
      <c r="A264" s="93"/>
      <c r="B264" s="47" t="s">
        <v>408</v>
      </c>
      <c r="C264" s="657" t="s">
        <v>302</v>
      </c>
      <c r="D264" s="45"/>
    </row>
    <row r="265" spans="1:4" s="43" customFormat="1" ht="12.75" hidden="1" customHeight="1">
      <c r="A265" s="93"/>
      <c r="B265" s="47" t="s">
        <v>408</v>
      </c>
      <c r="C265" s="657" t="s">
        <v>148</v>
      </c>
      <c r="D265" s="45"/>
    </row>
    <row r="266" spans="1:4" s="43" customFormat="1" ht="12.75" hidden="1" customHeight="1">
      <c r="A266" s="93"/>
      <c r="B266" s="47" t="s">
        <v>408</v>
      </c>
      <c r="C266" s="657" t="s">
        <v>747</v>
      </c>
      <c r="D266" s="45"/>
    </row>
    <row r="267" spans="1:4" s="43" customFormat="1" ht="12.75" hidden="1" customHeight="1">
      <c r="A267" s="93"/>
      <c r="B267" s="47" t="s">
        <v>408</v>
      </c>
      <c r="C267" s="657" t="s">
        <v>927</v>
      </c>
      <c r="D267" s="45"/>
    </row>
    <row r="268" spans="1:4" s="43" customFormat="1" ht="12.75" hidden="1" customHeight="1">
      <c r="A268" s="93"/>
      <c r="B268" s="47" t="s">
        <v>408</v>
      </c>
      <c r="C268" s="657" t="s">
        <v>928</v>
      </c>
      <c r="D268" s="45"/>
    </row>
    <row r="269" spans="1:4" s="43" customFormat="1" ht="12.75" hidden="1" customHeight="1">
      <c r="A269" s="93"/>
      <c r="B269" s="47" t="s">
        <v>409</v>
      </c>
      <c r="C269" s="657" t="s">
        <v>559</v>
      </c>
      <c r="D269" s="45"/>
    </row>
    <row r="270" spans="1:4" s="43" customFormat="1" ht="12.75" hidden="1" customHeight="1">
      <c r="A270" s="93"/>
      <c r="B270" s="47" t="s">
        <v>409</v>
      </c>
      <c r="C270" s="657" t="s">
        <v>560</v>
      </c>
      <c r="D270" s="45"/>
    </row>
    <row r="271" spans="1:4" s="43" customFormat="1" ht="12.75" hidden="1" customHeight="1">
      <c r="A271" s="93"/>
      <c r="B271" s="47" t="s">
        <v>409</v>
      </c>
      <c r="C271" s="657" t="s">
        <v>303</v>
      </c>
      <c r="D271" s="45"/>
    </row>
    <row r="272" spans="1:4" s="43" customFormat="1" ht="12.75" hidden="1" customHeight="1">
      <c r="A272" s="93"/>
      <c r="B272" s="47" t="s">
        <v>409</v>
      </c>
      <c r="C272" s="657" t="s">
        <v>304</v>
      </c>
      <c r="D272" s="45"/>
    </row>
    <row r="273" spans="1:4" s="43" customFormat="1" ht="12.75" hidden="1" customHeight="1">
      <c r="A273" s="93"/>
      <c r="B273" s="47" t="s">
        <v>409</v>
      </c>
      <c r="C273" s="657" t="s">
        <v>90</v>
      </c>
      <c r="D273" s="45"/>
    </row>
    <row r="274" spans="1:4" s="43" customFormat="1" ht="12.75" hidden="1" customHeight="1">
      <c r="A274" s="93"/>
      <c r="B274" s="47" t="s">
        <v>409</v>
      </c>
      <c r="C274" s="657" t="s">
        <v>318</v>
      </c>
      <c r="D274" s="45"/>
    </row>
    <row r="275" spans="1:4" s="43" customFormat="1" ht="12.75" hidden="1" customHeight="1">
      <c r="A275" s="93"/>
      <c r="B275" s="47" t="s">
        <v>410</v>
      </c>
      <c r="C275" s="657" t="s">
        <v>561</v>
      </c>
      <c r="D275" s="45"/>
    </row>
    <row r="276" spans="1:4" s="43" customFormat="1" ht="12.75" hidden="1" customHeight="1">
      <c r="A276" s="93"/>
      <c r="B276" s="47" t="s">
        <v>410</v>
      </c>
      <c r="C276" s="657" t="s">
        <v>305</v>
      </c>
      <c r="D276" s="45"/>
    </row>
    <row r="277" spans="1:4" s="43" customFormat="1" ht="12.75" hidden="1" customHeight="1">
      <c r="A277" s="93"/>
      <c r="B277" s="47" t="s">
        <v>410</v>
      </c>
      <c r="C277" s="657" t="s">
        <v>306</v>
      </c>
      <c r="D277" s="45"/>
    </row>
    <row r="278" spans="1:4" s="43" customFormat="1" ht="12.75" hidden="1" customHeight="1">
      <c r="A278" s="93"/>
      <c r="B278" s="47" t="s">
        <v>410</v>
      </c>
      <c r="C278" s="657" t="s">
        <v>688</v>
      </c>
      <c r="D278" s="45"/>
    </row>
    <row r="279" spans="1:4" s="43" customFormat="1" ht="12.75" hidden="1" customHeight="1">
      <c r="A279" s="93"/>
      <c r="B279" s="47" t="s">
        <v>410</v>
      </c>
      <c r="C279" s="657" t="s">
        <v>689</v>
      </c>
      <c r="D279" s="45"/>
    </row>
    <row r="280" spans="1:4" s="43" customFormat="1" ht="12.75" hidden="1" customHeight="1">
      <c r="A280" s="93"/>
      <c r="B280" s="47" t="s">
        <v>410</v>
      </c>
      <c r="C280" s="657" t="s">
        <v>91</v>
      </c>
      <c r="D280" s="45"/>
    </row>
    <row r="281" spans="1:4" s="43" customFormat="1" ht="12.75" hidden="1" customHeight="1">
      <c r="A281" s="93"/>
      <c r="B281" s="47" t="s">
        <v>410</v>
      </c>
      <c r="C281" s="657" t="s">
        <v>92</v>
      </c>
      <c r="D281" s="45"/>
    </row>
    <row r="282" spans="1:4" s="43" customFormat="1" ht="12.75" hidden="1" customHeight="1">
      <c r="A282" s="93"/>
      <c r="B282" s="47" t="s">
        <v>532</v>
      </c>
      <c r="C282" s="657" t="s">
        <v>690</v>
      </c>
      <c r="D282" s="45"/>
    </row>
    <row r="283" spans="1:4" s="43" customFormat="1" ht="12.75" hidden="1" customHeight="1">
      <c r="A283" s="93"/>
      <c r="B283" s="47" t="s">
        <v>532</v>
      </c>
      <c r="C283" s="657" t="s">
        <v>307</v>
      </c>
      <c r="D283" s="45"/>
    </row>
    <row r="284" spans="1:4" s="43" customFormat="1" ht="12.75" hidden="1" customHeight="1">
      <c r="A284" s="93"/>
      <c r="B284" s="47" t="s">
        <v>532</v>
      </c>
      <c r="C284" s="657" t="s">
        <v>308</v>
      </c>
      <c r="D284" s="45"/>
    </row>
    <row r="285" spans="1:4" s="43" customFormat="1" ht="12.75" hidden="1" customHeight="1">
      <c r="A285" s="93"/>
      <c r="B285" s="47" t="s">
        <v>532</v>
      </c>
      <c r="C285" s="657" t="s">
        <v>691</v>
      </c>
      <c r="D285" s="45"/>
    </row>
    <row r="286" spans="1:4" s="43" customFormat="1" ht="12.75" hidden="1" customHeight="1">
      <c r="A286" s="93"/>
      <c r="B286" s="47" t="s">
        <v>532</v>
      </c>
      <c r="C286" s="657" t="s">
        <v>692</v>
      </c>
      <c r="D286" s="45"/>
    </row>
    <row r="287" spans="1:4" s="43" customFormat="1" ht="12.75" hidden="1" customHeight="1">
      <c r="A287" s="93"/>
      <c r="B287" s="47" t="s">
        <v>532</v>
      </c>
      <c r="C287" s="657" t="s">
        <v>693</v>
      </c>
      <c r="D287" s="45"/>
    </row>
    <row r="288" spans="1:4" s="43" customFormat="1" ht="12.75" hidden="1" customHeight="1">
      <c r="A288" s="93"/>
      <c r="B288" s="47" t="s">
        <v>532</v>
      </c>
      <c r="C288" s="657" t="s">
        <v>694</v>
      </c>
      <c r="D288" s="45"/>
    </row>
    <row r="289" spans="1:4" s="43" customFormat="1" ht="12.75" hidden="1" customHeight="1">
      <c r="A289" s="93"/>
      <c r="B289" s="47" t="s">
        <v>532</v>
      </c>
      <c r="C289" s="657" t="s">
        <v>695</v>
      </c>
      <c r="D289" s="45"/>
    </row>
    <row r="290" spans="1:4" s="43" customFormat="1" ht="12.75" hidden="1" customHeight="1">
      <c r="A290" s="93"/>
      <c r="B290" s="47" t="s">
        <v>532</v>
      </c>
      <c r="C290" s="657" t="s">
        <v>696</v>
      </c>
      <c r="D290" s="45"/>
    </row>
    <row r="291" spans="1:4" s="43" customFormat="1" ht="12.75" hidden="1" customHeight="1">
      <c r="A291" s="93"/>
      <c r="B291" s="47" t="s">
        <v>341</v>
      </c>
      <c r="C291" s="657" t="s">
        <v>697</v>
      </c>
      <c r="D291" s="45"/>
    </row>
    <row r="292" spans="1:4" s="43" customFormat="1" ht="12.75" hidden="1" customHeight="1">
      <c r="A292" s="93"/>
      <c r="B292" s="47" t="s">
        <v>341</v>
      </c>
      <c r="C292" s="657" t="s">
        <v>698</v>
      </c>
      <c r="D292" s="45"/>
    </row>
    <row r="293" spans="1:4" s="43" customFormat="1" ht="12.75" hidden="1" customHeight="1">
      <c r="A293" s="93"/>
      <c r="B293" s="47" t="s">
        <v>341</v>
      </c>
      <c r="C293" s="657" t="s">
        <v>699</v>
      </c>
      <c r="D293" s="45"/>
    </row>
    <row r="294" spans="1:4" s="43" customFormat="1" ht="12.75" hidden="1" customHeight="1">
      <c r="A294" s="93"/>
      <c r="B294" s="47" t="s">
        <v>341</v>
      </c>
      <c r="C294" s="657" t="s">
        <v>309</v>
      </c>
      <c r="D294" s="45"/>
    </row>
    <row r="295" spans="1:4" s="43" customFormat="1" ht="12.75" hidden="1" customHeight="1">
      <c r="A295" s="93"/>
      <c r="B295" s="47" t="s">
        <v>341</v>
      </c>
      <c r="C295" s="657" t="s">
        <v>700</v>
      </c>
      <c r="D295" s="45"/>
    </row>
    <row r="296" spans="1:4" s="43" customFormat="1" ht="12.75" hidden="1" customHeight="1">
      <c r="A296" s="93"/>
      <c r="B296" s="47" t="s">
        <v>341</v>
      </c>
      <c r="C296" s="657" t="s">
        <v>310</v>
      </c>
      <c r="D296" s="45"/>
    </row>
    <row r="297" spans="1:4" s="43" customFormat="1" ht="12.75" hidden="1" customHeight="1">
      <c r="A297" s="93"/>
      <c r="B297" s="47" t="s">
        <v>341</v>
      </c>
      <c r="C297" s="657" t="s">
        <v>311</v>
      </c>
      <c r="D297" s="45"/>
    </row>
    <row r="298" spans="1:4" s="43" customFormat="1" ht="12.75" hidden="1" customHeight="1">
      <c r="A298" s="93"/>
      <c r="B298" s="47" t="s">
        <v>341</v>
      </c>
      <c r="C298" s="657" t="s">
        <v>701</v>
      </c>
      <c r="D298" s="45"/>
    </row>
    <row r="299" spans="1:4" s="43" customFormat="1" ht="12.75" hidden="1" customHeight="1">
      <c r="A299" s="93"/>
      <c r="B299" s="47" t="s">
        <v>341</v>
      </c>
      <c r="C299" s="657" t="s">
        <v>702</v>
      </c>
      <c r="D299" s="45"/>
    </row>
    <row r="300" spans="1:4" s="43" customFormat="1" ht="12.75" hidden="1" customHeight="1">
      <c r="A300" s="93"/>
      <c r="B300" s="47" t="s">
        <v>341</v>
      </c>
      <c r="C300" s="657" t="s">
        <v>703</v>
      </c>
      <c r="D300" s="45"/>
    </row>
    <row r="301" spans="1:4" s="43" customFormat="1" ht="12.75" hidden="1" customHeight="1">
      <c r="A301" s="93"/>
      <c r="B301" s="47" t="s">
        <v>341</v>
      </c>
      <c r="C301" s="657" t="s">
        <v>704</v>
      </c>
      <c r="D301" s="45"/>
    </row>
    <row r="302" spans="1:4" s="43" customFormat="1" ht="12.75" hidden="1" customHeight="1">
      <c r="A302" s="93"/>
      <c r="B302" s="47" t="s">
        <v>341</v>
      </c>
      <c r="C302" s="657" t="s">
        <v>242</v>
      </c>
      <c r="D302" s="45"/>
    </row>
    <row r="303" spans="1:4" s="43" customFormat="1" ht="12.75" hidden="1" customHeight="1">
      <c r="A303" s="93"/>
      <c r="B303" s="47" t="s">
        <v>341</v>
      </c>
      <c r="C303" s="657" t="s">
        <v>929</v>
      </c>
      <c r="D303" s="45"/>
    </row>
    <row r="304" spans="1:4" s="43" customFormat="1" ht="12.75" hidden="1" customHeight="1">
      <c r="A304" s="93"/>
      <c r="B304" s="47" t="s">
        <v>411</v>
      </c>
      <c r="C304" s="657" t="s">
        <v>243</v>
      </c>
      <c r="D304" s="45"/>
    </row>
    <row r="305" spans="1:4" s="43" customFormat="1" ht="12.75" hidden="1" customHeight="1">
      <c r="A305" s="93"/>
      <c r="B305" s="47" t="s">
        <v>411</v>
      </c>
      <c r="C305" s="657" t="s">
        <v>244</v>
      </c>
      <c r="D305" s="45"/>
    </row>
    <row r="306" spans="1:4" s="43" customFormat="1" ht="12.75" hidden="1" customHeight="1">
      <c r="A306" s="93"/>
      <c r="B306" s="47" t="s">
        <v>411</v>
      </c>
      <c r="C306" s="657" t="s">
        <v>245</v>
      </c>
      <c r="D306" s="45"/>
    </row>
    <row r="307" spans="1:4" s="43" customFormat="1" ht="12.75" hidden="1" customHeight="1">
      <c r="A307" s="93"/>
      <c r="B307" s="47" t="s">
        <v>411</v>
      </c>
      <c r="C307" s="657" t="s">
        <v>246</v>
      </c>
      <c r="D307" s="45"/>
    </row>
    <row r="308" spans="1:4" s="43" customFormat="1" ht="12.75" hidden="1" customHeight="1">
      <c r="A308" s="93"/>
      <c r="B308" s="47" t="s">
        <v>411</v>
      </c>
      <c r="C308" s="657" t="s">
        <v>247</v>
      </c>
      <c r="D308" s="45"/>
    </row>
    <row r="309" spans="1:4" s="43" customFormat="1" ht="12.75" hidden="1" customHeight="1">
      <c r="A309" s="93"/>
      <c r="B309" s="47" t="s">
        <v>411</v>
      </c>
      <c r="C309" s="656" t="s">
        <v>248</v>
      </c>
      <c r="D309" s="45"/>
    </row>
    <row r="310" spans="1:4" s="43" customFormat="1" ht="12.75" hidden="1" customHeight="1">
      <c r="A310" s="93"/>
      <c r="B310" s="47" t="s">
        <v>411</v>
      </c>
      <c r="C310" s="656" t="s">
        <v>249</v>
      </c>
      <c r="D310" s="45"/>
    </row>
    <row r="311" spans="1:4" s="43" customFormat="1" ht="12.75" hidden="1" customHeight="1">
      <c r="A311" s="93"/>
      <c r="B311" s="47" t="s">
        <v>411</v>
      </c>
      <c r="C311" s="656" t="s">
        <v>250</v>
      </c>
      <c r="D311" s="45"/>
    </row>
    <row r="312" spans="1:4" s="43" customFormat="1" ht="12.75" hidden="1" customHeight="1">
      <c r="A312" s="93"/>
      <c r="B312" s="47" t="s">
        <v>411</v>
      </c>
      <c r="C312" s="656" t="s">
        <v>251</v>
      </c>
      <c r="D312" s="45"/>
    </row>
    <row r="313" spans="1:4" s="43" customFormat="1" ht="12.75" hidden="1" customHeight="1">
      <c r="A313" s="93"/>
      <c r="B313" s="47" t="s">
        <v>411</v>
      </c>
      <c r="C313" s="656" t="s">
        <v>252</v>
      </c>
      <c r="D313" s="45"/>
    </row>
    <row r="314" spans="1:4" s="43" customFormat="1" ht="12.75" hidden="1" customHeight="1">
      <c r="A314" s="93"/>
      <c r="B314" s="47" t="s">
        <v>411</v>
      </c>
      <c r="C314" s="656" t="s">
        <v>253</v>
      </c>
      <c r="D314" s="45"/>
    </row>
    <row r="315" spans="1:4" s="43" customFormat="1" ht="12.75" hidden="1" customHeight="1">
      <c r="A315" s="93"/>
      <c r="B315" s="47" t="s">
        <v>411</v>
      </c>
      <c r="C315" s="656" t="s">
        <v>254</v>
      </c>
      <c r="D315" s="45"/>
    </row>
    <row r="316" spans="1:4" s="43" customFormat="1" ht="12.75" hidden="1" customHeight="1">
      <c r="A316" s="93"/>
      <c r="B316" s="47" t="s">
        <v>411</v>
      </c>
      <c r="C316" s="656" t="s">
        <v>255</v>
      </c>
      <c r="D316" s="45"/>
    </row>
    <row r="317" spans="1:4" s="43" customFormat="1" ht="12.75" hidden="1" customHeight="1">
      <c r="A317" s="93"/>
      <c r="B317" s="47" t="s">
        <v>411</v>
      </c>
      <c r="C317" s="656" t="s">
        <v>256</v>
      </c>
      <c r="D317" s="45"/>
    </row>
    <row r="318" spans="1:4" s="43" customFormat="1" ht="12.75" hidden="1" customHeight="1">
      <c r="A318" s="93"/>
      <c r="B318" s="47" t="s">
        <v>411</v>
      </c>
      <c r="C318" s="656" t="s">
        <v>257</v>
      </c>
      <c r="D318" s="45"/>
    </row>
    <row r="319" spans="1:4" s="43" customFormat="1" ht="12.75" hidden="1" customHeight="1">
      <c r="A319" s="93"/>
      <c r="B319" s="47" t="s">
        <v>411</v>
      </c>
      <c r="C319" s="656" t="s">
        <v>258</v>
      </c>
      <c r="D319" s="45"/>
    </row>
    <row r="320" spans="1:4" s="43" customFormat="1" ht="12.75" hidden="1" customHeight="1">
      <c r="A320" s="93"/>
      <c r="B320" s="47" t="s">
        <v>411</v>
      </c>
      <c r="C320" s="656" t="s">
        <v>259</v>
      </c>
      <c r="D320" s="45"/>
    </row>
    <row r="321" spans="1:6" s="43" customFormat="1" ht="12.75" hidden="1" customHeight="1">
      <c r="A321" s="93"/>
      <c r="B321" s="47" t="s">
        <v>412</v>
      </c>
      <c r="C321" s="657" t="s">
        <v>260</v>
      </c>
      <c r="D321" s="45"/>
    </row>
    <row r="322" spans="1:6" s="43" customFormat="1" ht="12.75" hidden="1" customHeight="1">
      <c r="A322" s="93"/>
      <c r="B322" s="47" t="s">
        <v>412</v>
      </c>
      <c r="C322" s="657" t="s">
        <v>152</v>
      </c>
    </row>
    <row r="323" spans="1:6" s="43" customFormat="1" ht="12.75" hidden="1" customHeight="1">
      <c r="A323" s="93"/>
      <c r="B323" s="47" t="s">
        <v>412</v>
      </c>
      <c r="C323" s="657" t="s">
        <v>153</v>
      </c>
    </row>
    <row r="324" spans="1:6" s="43" customFormat="1" ht="12.75" hidden="1" customHeight="1">
      <c r="A324" s="93"/>
      <c r="B324" s="47" t="s">
        <v>412</v>
      </c>
      <c r="C324" s="657" t="s">
        <v>562</v>
      </c>
    </row>
    <row r="325" spans="1:6" s="43" customFormat="1" ht="12.75" hidden="1" customHeight="1">
      <c r="A325" s="93"/>
      <c r="B325" s="47" t="s">
        <v>413</v>
      </c>
      <c r="C325" s="657" t="s">
        <v>563</v>
      </c>
    </row>
    <row r="326" spans="1:6" s="43" customFormat="1" ht="12.75" hidden="1" customHeight="1">
      <c r="A326" s="93"/>
      <c r="B326" s="47" t="s">
        <v>413</v>
      </c>
      <c r="C326" s="657" t="s">
        <v>154</v>
      </c>
    </row>
    <row r="327" spans="1:6" ht="12.75" hidden="1" customHeight="1">
      <c r="A327" s="93"/>
      <c r="B327" s="47" t="s">
        <v>342</v>
      </c>
      <c r="C327" s="657" t="s">
        <v>155</v>
      </c>
      <c r="F327" s="43"/>
    </row>
    <row r="328" spans="1:6" ht="12.75" hidden="1" customHeight="1">
      <c r="A328" s="93"/>
      <c r="B328" s="47" t="s">
        <v>342</v>
      </c>
      <c r="C328" s="657" t="s">
        <v>156</v>
      </c>
      <c r="F328" s="43"/>
    </row>
    <row r="329" spans="1:6" ht="12.75" hidden="1" customHeight="1">
      <c r="A329" s="93"/>
      <c r="B329" s="47" t="s">
        <v>342</v>
      </c>
      <c r="C329" s="657" t="s">
        <v>157</v>
      </c>
      <c r="F329" s="43"/>
    </row>
    <row r="330" spans="1:6" ht="12.75" hidden="1" customHeight="1">
      <c r="A330" s="93"/>
      <c r="B330" s="47" t="s">
        <v>342</v>
      </c>
      <c r="C330" s="657" t="s">
        <v>158</v>
      </c>
      <c r="F330" s="43"/>
    </row>
    <row r="331" spans="1:6" ht="12.75" hidden="1" customHeight="1">
      <c r="A331" s="93"/>
      <c r="B331" s="47" t="s">
        <v>342</v>
      </c>
      <c r="C331" s="657" t="s">
        <v>159</v>
      </c>
      <c r="F331" s="43"/>
    </row>
    <row r="332" spans="1:6" hidden="1">
      <c r="A332" s="93"/>
      <c r="B332" s="47" t="s">
        <v>342</v>
      </c>
      <c r="C332" s="657" t="s">
        <v>160</v>
      </c>
      <c r="F332" s="43"/>
    </row>
    <row r="333" spans="1:6" hidden="1">
      <c r="A333" s="93"/>
      <c r="B333" s="47" t="s">
        <v>342</v>
      </c>
      <c r="C333" s="657" t="s">
        <v>161</v>
      </c>
      <c r="F333" s="43"/>
    </row>
    <row r="334" spans="1:6" hidden="1">
      <c r="A334" s="93"/>
      <c r="B334" s="47" t="s">
        <v>342</v>
      </c>
      <c r="C334" s="657" t="s">
        <v>162</v>
      </c>
      <c r="F334" s="43"/>
    </row>
    <row r="335" spans="1:6" hidden="1">
      <c r="A335" s="93"/>
      <c r="B335" s="47" t="s">
        <v>342</v>
      </c>
      <c r="C335" s="657" t="s">
        <v>163</v>
      </c>
      <c r="F335" s="43"/>
    </row>
    <row r="336" spans="1:6" hidden="1">
      <c r="A336" s="93"/>
      <c r="B336" s="47" t="s">
        <v>342</v>
      </c>
      <c r="C336" s="657" t="s">
        <v>164</v>
      </c>
      <c r="F336" s="43"/>
    </row>
    <row r="337" spans="1:6" hidden="1">
      <c r="A337" s="93"/>
      <c r="B337" s="47" t="s">
        <v>342</v>
      </c>
      <c r="C337" s="657" t="s">
        <v>165</v>
      </c>
      <c r="F337" s="43"/>
    </row>
    <row r="338" spans="1:6" hidden="1">
      <c r="A338" s="93"/>
      <c r="B338" s="47" t="s">
        <v>342</v>
      </c>
      <c r="C338" s="657" t="s">
        <v>166</v>
      </c>
      <c r="F338" s="43"/>
    </row>
    <row r="339" spans="1:6" hidden="1">
      <c r="A339" s="93"/>
      <c r="B339" s="47" t="s">
        <v>342</v>
      </c>
      <c r="C339" s="657" t="s">
        <v>167</v>
      </c>
    </row>
    <row r="340" spans="1:6" hidden="1">
      <c r="A340" s="93"/>
      <c r="B340" s="47" t="s">
        <v>342</v>
      </c>
      <c r="C340" s="657" t="s">
        <v>168</v>
      </c>
    </row>
    <row r="341" spans="1:6" hidden="1">
      <c r="A341" s="93"/>
      <c r="B341" s="47" t="s">
        <v>342</v>
      </c>
      <c r="C341" s="657" t="s">
        <v>169</v>
      </c>
    </row>
    <row r="342" spans="1:6" hidden="1">
      <c r="A342" s="93"/>
      <c r="B342" s="47" t="s">
        <v>342</v>
      </c>
      <c r="C342" s="657" t="s">
        <v>170</v>
      </c>
    </row>
    <row r="343" spans="1:6" hidden="1">
      <c r="A343" s="93"/>
      <c r="B343" s="47" t="s">
        <v>342</v>
      </c>
      <c r="C343" s="657" t="s">
        <v>172</v>
      </c>
    </row>
    <row r="344" spans="1:6" hidden="1">
      <c r="A344" s="93"/>
      <c r="B344" s="47" t="s">
        <v>342</v>
      </c>
      <c r="C344" s="657" t="s">
        <v>173</v>
      </c>
    </row>
    <row r="345" spans="1:6" hidden="1">
      <c r="A345" s="93"/>
      <c r="B345" s="47" t="s">
        <v>342</v>
      </c>
      <c r="C345" s="657" t="s">
        <v>174</v>
      </c>
    </row>
    <row r="346" spans="1:6" hidden="1">
      <c r="A346" s="93"/>
      <c r="B346" s="47" t="s">
        <v>342</v>
      </c>
      <c r="C346" s="657" t="s">
        <v>175</v>
      </c>
    </row>
    <row r="347" spans="1:6" hidden="1">
      <c r="A347" s="93"/>
      <c r="B347" s="47" t="s">
        <v>342</v>
      </c>
      <c r="C347" s="657" t="s">
        <v>176</v>
      </c>
    </row>
    <row r="348" spans="1:6" hidden="1">
      <c r="A348" s="93"/>
      <c r="B348" s="47" t="s">
        <v>342</v>
      </c>
      <c r="C348" s="657" t="s">
        <v>177</v>
      </c>
    </row>
    <row r="349" spans="1:6" hidden="1">
      <c r="A349" s="93"/>
      <c r="B349" s="47" t="s">
        <v>342</v>
      </c>
      <c r="C349" s="657" t="s">
        <v>178</v>
      </c>
    </row>
    <row r="350" spans="1:6" hidden="1">
      <c r="A350" s="93"/>
      <c r="B350" s="47" t="s">
        <v>342</v>
      </c>
      <c r="C350" s="657" t="s">
        <v>564</v>
      </c>
    </row>
    <row r="351" spans="1:6" hidden="1">
      <c r="A351" s="93"/>
      <c r="B351" s="47" t="s">
        <v>342</v>
      </c>
      <c r="C351" s="657" t="s">
        <v>179</v>
      </c>
    </row>
    <row r="352" spans="1:6" hidden="1">
      <c r="A352" s="93"/>
      <c r="B352" s="47" t="s">
        <v>342</v>
      </c>
      <c r="C352" s="657" t="s">
        <v>180</v>
      </c>
    </row>
    <row r="353" spans="1:3" hidden="1">
      <c r="A353" s="93"/>
      <c r="B353" s="47" t="s">
        <v>342</v>
      </c>
      <c r="C353" s="657" t="s">
        <v>228</v>
      </c>
    </row>
    <row r="354" spans="1:3" hidden="1">
      <c r="A354" s="93"/>
      <c r="B354" s="47" t="s">
        <v>342</v>
      </c>
      <c r="C354" s="657" t="s">
        <v>229</v>
      </c>
    </row>
    <row r="355" spans="1:3" hidden="1">
      <c r="A355" s="93"/>
      <c r="B355" s="47" t="s">
        <v>342</v>
      </c>
      <c r="C355" s="657" t="s">
        <v>2583</v>
      </c>
    </row>
    <row r="356" spans="1:3" hidden="1">
      <c r="A356" s="93"/>
      <c r="B356" s="47" t="s">
        <v>342</v>
      </c>
      <c r="C356" s="657" t="s">
        <v>230</v>
      </c>
    </row>
    <row r="357" spans="1:3" hidden="1">
      <c r="A357" s="93"/>
      <c r="B357" s="47" t="s">
        <v>342</v>
      </c>
      <c r="C357" s="657" t="s">
        <v>231</v>
      </c>
    </row>
    <row r="358" spans="1:3" hidden="1">
      <c r="A358" s="93"/>
      <c r="B358" s="47" t="s">
        <v>342</v>
      </c>
      <c r="C358" s="657" t="s">
        <v>232</v>
      </c>
    </row>
    <row r="359" spans="1:3" hidden="1">
      <c r="A359" s="93"/>
      <c r="B359" s="47" t="s">
        <v>342</v>
      </c>
      <c r="C359" s="657" t="s">
        <v>233</v>
      </c>
    </row>
    <row r="360" spans="1:3" hidden="1">
      <c r="A360" s="96"/>
      <c r="B360" s="47" t="s">
        <v>342</v>
      </c>
      <c r="C360" s="657" t="s">
        <v>234</v>
      </c>
    </row>
    <row r="361" spans="1:3" hidden="1">
      <c r="A361" s="96"/>
      <c r="B361" s="47" t="s">
        <v>342</v>
      </c>
      <c r="C361" s="657" t="s">
        <v>235</v>
      </c>
    </row>
    <row r="362" spans="1:3" hidden="1">
      <c r="A362" s="96"/>
      <c r="B362" s="47" t="s">
        <v>342</v>
      </c>
      <c r="C362" s="657" t="s">
        <v>236</v>
      </c>
    </row>
    <row r="363" spans="1:3" hidden="1">
      <c r="A363" s="96"/>
      <c r="B363" s="47" t="s">
        <v>342</v>
      </c>
      <c r="C363" s="657" t="s">
        <v>237</v>
      </c>
    </row>
    <row r="364" spans="1:3" hidden="1">
      <c r="A364" s="96"/>
      <c r="B364" s="47" t="s">
        <v>342</v>
      </c>
      <c r="C364" s="657" t="s">
        <v>238</v>
      </c>
    </row>
    <row r="365" spans="1:3" hidden="1">
      <c r="B365" s="47" t="s">
        <v>342</v>
      </c>
      <c r="C365" s="657" t="s">
        <v>608</v>
      </c>
    </row>
    <row r="366" spans="1:3" hidden="1">
      <c r="B366" s="47" t="s">
        <v>342</v>
      </c>
      <c r="C366" s="657" t="s">
        <v>609</v>
      </c>
    </row>
    <row r="367" spans="1:3" hidden="1">
      <c r="B367" s="47" t="s">
        <v>342</v>
      </c>
      <c r="C367" s="657" t="s">
        <v>610</v>
      </c>
    </row>
    <row r="368" spans="1:3" hidden="1">
      <c r="B368" s="47" t="s">
        <v>342</v>
      </c>
      <c r="C368" s="657" t="s">
        <v>611</v>
      </c>
    </row>
    <row r="369" spans="1:3" hidden="1">
      <c r="B369" s="47" t="s">
        <v>342</v>
      </c>
      <c r="C369" s="657" t="s">
        <v>612</v>
      </c>
    </row>
    <row r="370" spans="1:3" hidden="1">
      <c r="B370" s="47" t="s">
        <v>342</v>
      </c>
      <c r="C370" s="657" t="s">
        <v>613</v>
      </c>
    </row>
    <row r="371" spans="1:3" hidden="1">
      <c r="B371" s="47" t="s">
        <v>342</v>
      </c>
      <c r="C371" s="657" t="s">
        <v>614</v>
      </c>
    </row>
    <row r="372" spans="1:3" hidden="1">
      <c r="B372" s="47" t="s">
        <v>342</v>
      </c>
      <c r="C372" s="657" t="s">
        <v>615</v>
      </c>
    </row>
    <row r="373" spans="1:3" hidden="1">
      <c r="B373" s="47" t="s">
        <v>342</v>
      </c>
      <c r="C373" s="657" t="s">
        <v>616</v>
      </c>
    </row>
    <row r="374" spans="1:3" hidden="1">
      <c r="B374" s="47" t="s">
        <v>342</v>
      </c>
      <c r="C374" s="657" t="s">
        <v>617</v>
      </c>
    </row>
    <row r="375" spans="1:3" hidden="1">
      <c r="B375" s="47" t="s">
        <v>342</v>
      </c>
      <c r="C375" s="657" t="s">
        <v>618</v>
      </c>
    </row>
    <row r="376" spans="1:3" hidden="1">
      <c r="B376" s="55" t="s">
        <v>342</v>
      </c>
      <c r="C376" s="657" t="s">
        <v>619</v>
      </c>
    </row>
    <row r="377" spans="1:3" hidden="1">
      <c r="B377" s="55" t="s">
        <v>342</v>
      </c>
      <c r="C377" s="657" t="s">
        <v>565</v>
      </c>
    </row>
    <row r="378" spans="1:3" hidden="1">
      <c r="B378" s="55" t="s">
        <v>342</v>
      </c>
      <c r="C378" s="657" t="s">
        <v>566</v>
      </c>
    </row>
    <row r="379" spans="1:3" hidden="1">
      <c r="B379" s="55">
        <v>30</v>
      </c>
      <c r="C379" s="657" t="s">
        <v>980</v>
      </c>
    </row>
    <row r="380" spans="1:3" hidden="1">
      <c r="B380" s="55" t="s">
        <v>342</v>
      </c>
      <c r="C380" s="657" t="s">
        <v>567</v>
      </c>
    </row>
    <row r="381" spans="1:3" hidden="1">
      <c r="B381" s="55" t="s">
        <v>342</v>
      </c>
      <c r="C381" s="657" t="s">
        <v>132</v>
      </c>
    </row>
    <row r="382" spans="1:3" hidden="1">
      <c r="A382" s="43"/>
      <c r="B382" s="55" t="s">
        <v>343</v>
      </c>
      <c r="C382" s="657" t="s">
        <v>620</v>
      </c>
    </row>
    <row r="383" spans="1:3" hidden="1"/>
    <row r="384" spans="1:3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1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92" r:id="rId4" name="CommandButton8">
          <controlPr defaultSize="0" autoLine="0" r:id="rId5">
            <anchor moveWithCells="1">
              <from>
                <xdr:col>1</xdr:col>
                <xdr:colOff>247650</xdr:colOff>
                <xdr:row>24</xdr:row>
                <xdr:rowOff>123825</xdr:rowOff>
              </from>
              <to>
                <xdr:col>1</xdr:col>
                <xdr:colOff>1409700</xdr:colOff>
                <xdr:row>26</xdr:row>
                <xdr:rowOff>133350</xdr:rowOff>
              </to>
            </anchor>
          </controlPr>
        </control>
      </mc:Choice>
      <mc:Fallback>
        <control shapeId="3192" r:id="rId4" name="CommandButton8"/>
      </mc:Fallback>
    </mc:AlternateContent>
    <mc:AlternateContent xmlns:mc="http://schemas.openxmlformats.org/markup-compatibility/2006">
      <mc:Choice Requires="x14">
        <control shapeId="3191" r:id="rId6" name="CommandButton23">
          <controlPr defaultSize="0" autoLine="0" r:id="rId7">
            <anchor moveWithCells="1">
              <from>
                <xdr:col>3</xdr:col>
                <xdr:colOff>1190625</xdr:colOff>
                <xdr:row>24</xdr:row>
                <xdr:rowOff>114300</xdr:rowOff>
              </from>
              <to>
                <xdr:col>4</xdr:col>
                <xdr:colOff>1009650</xdr:colOff>
                <xdr:row>26</xdr:row>
                <xdr:rowOff>114300</xdr:rowOff>
              </to>
            </anchor>
          </controlPr>
        </control>
      </mc:Choice>
      <mc:Fallback>
        <control shapeId="3191" r:id="rId6" name="CommandButton23"/>
      </mc:Fallback>
    </mc:AlternateContent>
    <mc:AlternateContent xmlns:mc="http://schemas.openxmlformats.org/markup-compatibility/2006">
      <mc:Choice Requires="x14">
        <control shapeId="3190" r:id="rId8" name="CommandButton22">
          <controlPr defaultSize="0" autoLine="0" r:id="rId9">
            <anchor moveWithCells="1">
              <from>
                <xdr:col>3</xdr:col>
                <xdr:colOff>1190625</xdr:colOff>
                <xdr:row>22</xdr:row>
                <xdr:rowOff>19050</xdr:rowOff>
              </from>
              <to>
                <xdr:col>4</xdr:col>
                <xdr:colOff>1009650</xdr:colOff>
                <xdr:row>24</xdr:row>
                <xdr:rowOff>19050</xdr:rowOff>
              </to>
            </anchor>
          </controlPr>
        </control>
      </mc:Choice>
      <mc:Fallback>
        <control shapeId="3190" r:id="rId8" name="CommandButton22"/>
      </mc:Fallback>
    </mc:AlternateContent>
    <mc:AlternateContent xmlns:mc="http://schemas.openxmlformats.org/markup-compatibility/2006">
      <mc:Choice Requires="x14">
        <control shapeId="3189" r:id="rId10" name="CommandButton21">
          <controlPr defaultSize="0" autoLine="0" r:id="rId11">
            <anchor moveWithCells="1">
              <from>
                <xdr:col>3</xdr:col>
                <xdr:colOff>1181100</xdr:colOff>
                <xdr:row>20</xdr:row>
                <xdr:rowOff>142875</xdr:rowOff>
              </from>
              <to>
                <xdr:col>4</xdr:col>
                <xdr:colOff>1000125</xdr:colOff>
                <xdr:row>21</xdr:row>
                <xdr:rowOff>66675</xdr:rowOff>
              </to>
            </anchor>
          </controlPr>
        </control>
      </mc:Choice>
      <mc:Fallback>
        <control shapeId="3189" r:id="rId10" name="CommandButton21"/>
      </mc:Fallback>
    </mc:AlternateContent>
    <mc:AlternateContent xmlns:mc="http://schemas.openxmlformats.org/markup-compatibility/2006">
      <mc:Choice Requires="x14">
        <control shapeId="3187" r:id="rId12" name="CommandButton19">
          <controlPr defaultSize="0" autoLine="0" r:id="rId13">
            <anchor moveWithCells="1">
              <from>
                <xdr:col>3</xdr:col>
                <xdr:colOff>1162050</xdr:colOff>
                <xdr:row>18</xdr:row>
                <xdr:rowOff>38100</xdr:rowOff>
              </from>
              <to>
                <xdr:col>4</xdr:col>
                <xdr:colOff>981075</xdr:colOff>
                <xdr:row>20</xdr:row>
                <xdr:rowOff>38100</xdr:rowOff>
              </to>
            </anchor>
          </controlPr>
        </control>
      </mc:Choice>
      <mc:Fallback>
        <control shapeId="3187" r:id="rId12" name="CommandButton19"/>
      </mc:Fallback>
    </mc:AlternateContent>
    <mc:AlternateContent xmlns:mc="http://schemas.openxmlformats.org/markup-compatibility/2006">
      <mc:Choice Requires="x14">
        <control shapeId="3186" r:id="rId14" name="CommandButton18">
          <controlPr defaultSize="0" autoLine="0" r:id="rId15">
            <anchor moveWithCells="1">
              <from>
                <xdr:col>3</xdr:col>
                <xdr:colOff>1162050</xdr:colOff>
                <xdr:row>16</xdr:row>
                <xdr:rowOff>57150</xdr:rowOff>
              </from>
              <to>
                <xdr:col>4</xdr:col>
                <xdr:colOff>981075</xdr:colOff>
                <xdr:row>17</xdr:row>
                <xdr:rowOff>95250</xdr:rowOff>
              </to>
            </anchor>
          </controlPr>
        </control>
      </mc:Choice>
      <mc:Fallback>
        <control shapeId="3186" r:id="rId14" name="CommandButton18"/>
      </mc:Fallback>
    </mc:AlternateContent>
    <mc:AlternateContent xmlns:mc="http://schemas.openxmlformats.org/markup-compatibility/2006">
      <mc:Choice Requires="x14">
        <control shapeId="3185" r:id="rId16" name="CommandButton17">
          <controlPr defaultSize="0" autoLine="0" r:id="rId17">
            <anchor moveWithCells="1">
              <from>
                <xdr:col>2</xdr:col>
                <xdr:colOff>9525</xdr:colOff>
                <xdr:row>20</xdr:row>
                <xdr:rowOff>142875</xdr:rowOff>
              </from>
              <to>
                <xdr:col>2</xdr:col>
                <xdr:colOff>1171575</xdr:colOff>
                <xdr:row>21</xdr:row>
                <xdr:rowOff>66675</xdr:rowOff>
              </to>
            </anchor>
          </controlPr>
        </control>
      </mc:Choice>
      <mc:Fallback>
        <control shapeId="3185" r:id="rId16" name="CommandButton17"/>
      </mc:Fallback>
    </mc:AlternateContent>
    <mc:AlternateContent xmlns:mc="http://schemas.openxmlformats.org/markup-compatibility/2006">
      <mc:Choice Requires="x14">
        <control shapeId="3184" r:id="rId18" name="CommandButton11">
          <controlPr defaultSize="0" autoLine="0" r:id="rId19">
            <anchor moveWithCells="1">
              <from>
                <xdr:col>4</xdr:col>
                <xdr:colOff>2238375</xdr:colOff>
                <xdr:row>4</xdr:row>
                <xdr:rowOff>114300</xdr:rowOff>
              </from>
              <to>
                <xdr:col>5</xdr:col>
                <xdr:colOff>1028700</xdr:colOff>
                <xdr:row>5</xdr:row>
                <xdr:rowOff>295275</xdr:rowOff>
              </to>
            </anchor>
          </controlPr>
        </control>
      </mc:Choice>
      <mc:Fallback>
        <control shapeId="3184" r:id="rId18" name="CommandButton11"/>
      </mc:Fallback>
    </mc:AlternateContent>
    <mc:AlternateContent xmlns:mc="http://schemas.openxmlformats.org/markup-compatibility/2006">
      <mc:Choice Requires="x14">
        <control shapeId="3183" r:id="rId20" name="CommandButton10">
          <controlPr defaultSize="0" autoLine="0" r:id="rId21">
            <anchor moveWithCells="1">
              <from>
                <xdr:col>4</xdr:col>
                <xdr:colOff>2247900</xdr:colOff>
                <xdr:row>6</xdr:row>
                <xdr:rowOff>0</xdr:rowOff>
              </from>
              <to>
                <xdr:col>5</xdr:col>
                <xdr:colOff>1028700</xdr:colOff>
                <xdr:row>7</xdr:row>
                <xdr:rowOff>142875</xdr:rowOff>
              </to>
            </anchor>
          </controlPr>
        </control>
      </mc:Choice>
      <mc:Fallback>
        <control shapeId="3183" r:id="rId20" name="CommandButton10"/>
      </mc:Fallback>
    </mc:AlternateContent>
    <mc:AlternateContent xmlns:mc="http://schemas.openxmlformats.org/markup-compatibility/2006">
      <mc:Choice Requires="x14">
        <control shapeId="3182" r:id="rId22" name="CommandButton9">
          <controlPr defaultSize="0" autoLine="0" r:id="rId23">
            <anchor moveWithCells="1">
              <from>
                <xdr:col>2</xdr:col>
                <xdr:colOff>9525</xdr:colOff>
                <xdr:row>18</xdr:row>
                <xdr:rowOff>38100</xdr:rowOff>
              </from>
              <to>
                <xdr:col>2</xdr:col>
                <xdr:colOff>1171575</xdr:colOff>
                <xdr:row>20</xdr:row>
                <xdr:rowOff>38100</xdr:rowOff>
              </to>
            </anchor>
          </controlPr>
        </control>
      </mc:Choice>
      <mc:Fallback>
        <control shapeId="3182" r:id="rId22" name="CommandButton9"/>
      </mc:Fallback>
    </mc:AlternateContent>
    <mc:AlternateContent xmlns:mc="http://schemas.openxmlformats.org/markup-compatibility/2006">
      <mc:Choice Requires="x14">
        <control shapeId="3181" r:id="rId24" name="CommandButton2">
          <controlPr defaultSize="0" autoLine="0" r:id="rId25">
            <anchor moveWithCells="1">
              <from>
                <xdr:col>2</xdr:col>
                <xdr:colOff>19050</xdr:colOff>
                <xdr:row>16</xdr:row>
                <xdr:rowOff>57150</xdr:rowOff>
              </from>
              <to>
                <xdr:col>2</xdr:col>
                <xdr:colOff>1181100</xdr:colOff>
                <xdr:row>17</xdr:row>
                <xdr:rowOff>95250</xdr:rowOff>
              </to>
            </anchor>
          </controlPr>
        </control>
      </mc:Choice>
      <mc:Fallback>
        <control shapeId="3181" r:id="rId24" name="CommandButton2"/>
      </mc:Fallback>
    </mc:AlternateContent>
    <mc:AlternateContent xmlns:mc="http://schemas.openxmlformats.org/markup-compatibility/2006">
      <mc:Choice Requires="x14">
        <control shapeId="3180" r:id="rId26" name="CommandButton7">
          <controlPr defaultSize="0" autoLine="0" autoPict="0" r:id="rId27">
            <anchor moveWithCells="1">
              <from>
                <xdr:col>1</xdr:col>
                <xdr:colOff>257175</xdr:colOff>
                <xdr:row>22</xdr:row>
                <xdr:rowOff>19050</xdr:rowOff>
              </from>
              <to>
                <xdr:col>1</xdr:col>
                <xdr:colOff>1409700</xdr:colOff>
                <xdr:row>24</xdr:row>
                <xdr:rowOff>19050</xdr:rowOff>
              </to>
            </anchor>
          </controlPr>
        </control>
      </mc:Choice>
      <mc:Fallback>
        <control shapeId="3180" r:id="rId26" name="CommandButton7"/>
      </mc:Fallback>
    </mc:AlternateContent>
    <mc:AlternateContent xmlns:mc="http://schemas.openxmlformats.org/markup-compatibility/2006">
      <mc:Choice Requires="x14">
        <control shapeId="3179" r:id="rId28" name="CommandButton6">
          <controlPr defaultSize="0" autoLine="0" r:id="rId29">
            <anchor moveWithCells="1">
              <from>
                <xdr:col>1</xdr:col>
                <xdr:colOff>257175</xdr:colOff>
                <xdr:row>20</xdr:row>
                <xdr:rowOff>142875</xdr:rowOff>
              </from>
              <to>
                <xdr:col>1</xdr:col>
                <xdr:colOff>1419225</xdr:colOff>
                <xdr:row>21</xdr:row>
                <xdr:rowOff>66675</xdr:rowOff>
              </to>
            </anchor>
          </controlPr>
        </control>
      </mc:Choice>
      <mc:Fallback>
        <control shapeId="3179" r:id="rId28" name="CommandButton6"/>
      </mc:Fallback>
    </mc:AlternateContent>
    <mc:AlternateContent xmlns:mc="http://schemas.openxmlformats.org/markup-compatibility/2006">
      <mc:Choice Requires="x14">
        <control shapeId="3178" r:id="rId30" name="CommandButton1">
          <controlPr defaultSize="0" autoLine="0" r:id="rId31">
            <anchor moveWithCells="1">
              <from>
                <xdr:col>1</xdr:col>
                <xdr:colOff>257175</xdr:colOff>
                <xdr:row>18</xdr:row>
                <xdr:rowOff>38100</xdr:rowOff>
              </from>
              <to>
                <xdr:col>1</xdr:col>
                <xdr:colOff>1419225</xdr:colOff>
                <xdr:row>20</xdr:row>
                <xdr:rowOff>38100</xdr:rowOff>
              </to>
            </anchor>
          </controlPr>
        </control>
      </mc:Choice>
      <mc:Fallback>
        <control shapeId="3178" r:id="rId30" name="CommandButton1"/>
      </mc:Fallback>
    </mc:AlternateContent>
    <mc:AlternateContent xmlns:mc="http://schemas.openxmlformats.org/markup-compatibility/2006">
      <mc:Choice Requires="x14">
        <control shapeId="3177" r:id="rId32" name="CommandButton3">
          <controlPr defaultSize="0" autoLine="0" r:id="rId33">
            <anchor moveWithCells="1">
              <from>
                <xdr:col>1</xdr:col>
                <xdr:colOff>257175</xdr:colOff>
                <xdr:row>16</xdr:row>
                <xdr:rowOff>57150</xdr:rowOff>
              </from>
              <to>
                <xdr:col>1</xdr:col>
                <xdr:colOff>1419225</xdr:colOff>
                <xdr:row>17</xdr:row>
                <xdr:rowOff>95250</xdr:rowOff>
              </to>
            </anchor>
          </controlPr>
        </control>
      </mc:Choice>
      <mc:Fallback>
        <control shapeId="3177" r:id="rId32" name="CommandButton3"/>
      </mc:Fallback>
    </mc:AlternateContent>
    <mc:AlternateContent xmlns:mc="http://schemas.openxmlformats.org/markup-compatibility/2006">
      <mc:Choice Requires="x14">
        <control shapeId="3170" r:id="rId34" name="CommandButton15">
          <controlPr defaultSize="0" autoLine="0" r:id="rId35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4" name="CommandButton15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1438275</xdr:colOff>
                <xdr:row>20</xdr:row>
                <xdr:rowOff>142875</xdr:rowOff>
              </from>
              <to>
                <xdr:col>3</xdr:col>
                <xdr:colOff>809625</xdr:colOff>
                <xdr:row>21</xdr:row>
                <xdr:rowOff>76200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66" r:id="rId38" name="CommandButton14">
          <controlPr defaultSize="0" autoLine="0" r:id="rId39">
            <anchor moveWithCells="1">
              <from>
                <xdr:col>2</xdr:col>
                <xdr:colOff>1457325</xdr:colOff>
                <xdr:row>22</xdr:row>
                <xdr:rowOff>19050</xdr:rowOff>
              </from>
              <to>
                <xdr:col>3</xdr:col>
                <xdr:colOff>819150</xdr:colOff>
                <xdr:row>24</xdr:row>
                <xdr:rowOff>19050</xdr:rowOff>
              </to>
            </anchor>
          </controlPr>
        </control>
      </mc:Choice>
      <mc:Fallback>
        <control shapeId="3166" r:id="rId38" name="CommandButton14"/>
      </mc:Fallback>
    </mc:AlternateContent>
    <mc:AlternateContent xmlns:mc="http://schemas.openxmlformats.org/markup-compatibility/2006">
      <mc:Choice Requires="x14">
        <control shapeId="3165" r:id="rId40" name="CommandButton13">
          <controlPr defaultSize="0" autoLine="0" r:id="rId41">
            <anchor moveWithCells="1">
              <from>
                <xdr:col>2</xdr:col>
                <xdr:colOff>1476375</xdr:colOff>
                <xdr:row>18</xdr:row>
                <xdr:rowOff>38100</xdr:rowOff>
              </from>
              <to>
                <xdr:col>3</xdr:col>
                <xdr:colOff>838200</xdr:colOff>
                <xdr:row>20</xdr:row>
                <xdr:rowOff>38100</xdr:rowOff>
              </to>
            </anchor>
          </controlPr>
        </control>
      </mc:Choice>
      <mc:Fallback>
        <control shapeId="3165" r:id="rId40" name="CommandButton13"/>
      </mc:Fallback>
    </mc:AlternateContent>
    <mc:AlternateContent xmlns:mc="http://schemas.openxmlformats.org/markup-compatibility/2006">
      <mc:Choice Requires="x14">
        <control shapeId="3164" r:id="rId42" name="CommandButton12">
          <controlPr defaultSize="0" autoLine="0" r:id="rId43">
            <anchor moveWithCells="1">
              <from>
                <xdr:col>2</xdr:col>
                <xdr:colOff>1466850</xdr:colOff>
                <xdr:row>16</xdr:row>
                <xdr:rowOff>57150</xdr:rowOff>
              </from>
              <to>
                <xdr:col>3</xdr:col>
                <xdr:colOff>828675</xdr:colOff>
                <xdr:row>17</xdr:row>
                <xdr:rowOff>95250</xdr:rowOff>
              </to>
            </anchor>
          </controlPr>
        </control>
      </mc:Choice>
      <mc:Fallback>
        <control shapeId="3164" r:id="rId42" name="CommandButton12"/>
      </mc:Fallback>
    </mc:AlternateContent>
    <mc:AlternateContent xmlns:mc="http://schemas.openxmlformats.org/markup-compatibility/2006">
      <mc:Choice Requires="x14">
        <control shapeId="3135" r:id="rId44" name="Label8">
          <controlPr defaultSize="0" autoLine="0" r:id="rId4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44" name="Label8"/>
      </mc:Fallback>
    </mc:AlternateContent>
    <mc:AlternateContent xmlns:mc="http://schemas.openxmlformats.org/markup-compatibility/2006">
      <mc:Choice Requires="x14">
        <control shapeId="3134" r:id="rId46" name="Label7">
          <controlPr defaultSize="0" autoLine="0" autoPict="0" r:id="rId4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46" name="Label7"/>
      </mc:Fallback>
    </mc:AlternateContent>
    <mc:AlternateContent xmlns:mc="http://schemas.openxmlformats.org/markup-compatibility/2006">
      <mc:Choice Requires="x14">
        <control shapeId="3133" r:id="rId48" name="Label6">
          <controlPr defaultSize="0" autoLine="0" autoPict="0" r:id="rId4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48" name="Label6"/>
      </mc:Fallback>
    </mc:AlternateContent>
    <mc:AlternateContent xmlns:mc="http://schemas.openxmlformats.org/markup-compatibility/2006">
      <mc:Choice Requires="x14">
        <control shapeId="3132" r:id="rId50" name="Label5">
          <controlPr defaultSize="0" autoLine="0" autoPict="0" r:id="rId5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50" name="Label5"/>
      </mc:Fallback>
    </mc:AlternateContent>
    <mc:AlternateContent xmlns:mc="http://schemas.openxmlformats.org/markup-compatibility/2006">
      <mc:Choice Requires="x14">
        <control shapeId="3130" r:id="rId52" name="Label4">
          <controlPr defaultSize="0" autoLine="0" autoPict="0" r:id="rId5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52" name="Label4"/>
      </mc:Fallback>
    </mc:AlternateContent>
    <mc:AlternateContent xmlns:mc="http://schemas.openxmlformats.org/markup-compatibility/2006">
      <mc:Choice Requires="x14">
        <control shapeId="3084" r:id="rId54" name="Label3">
          <controlPr defaultSize="0" autoLine="0" r:id="rId5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54" name="Label3"/>
      </mc:Fallback>
    </mc:AlternateContent>
    <mc:AlternateContent xmlns:mc="http://schemas.openxmlformats.org/markup-compatibility/2006">
      <mc:Choice Requires="x14">
        <control shapeId="3083" r:id="rId56" name="ComboBox4">
          <controlPr locked="0" defaultSize="0" autoLine="0" autoPict="0" linkedCell="D29" listFillRange="D30:D57" r:id="rId5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56" name="ComboBox4"/>
      </mc:Fallback>
    </mc:AlternateContent>
    <mc:AlternateContent xmlns:mc="http://schemas.openxmlformats.org/markup-compatibility/2006">
      <mc:Choice Requires="x14">
        <control shapeId="3082" r:id="rId58" name="ComboBox3">
          <controlPr locked="0" defaultSize="0" autoLine="0" autoPict="0" linkedCell="A29" listFillRange="A30:A58" r:id="rId5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58" name="ComboBox3"/>
      </mc:Fallback>
    </mc:AlternateContent>
    <mc:AlternateContent xmlns:mc="http://schemas.openxmlformats.org/markup-compatibility/2006">
      <mc:Choice Requires="x14">
        <control shapeId="3081" r:id="rId60" name="CommandButton5">
          <controlPr locked="0" defaultSize="0" autoLine="0" r:id="rId6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60" name="CommandButton5"/>
      </mc:Fallback>
    </mc:AlternateContent>
    <mc:AlternateContent xmlns:mc="http://schemas.openxmlformats.org/markup-compatibility/2006">
      <mc:Choice Requires="x14">
        <control shapeId="3080" r:id="rId62" name="CommandButton4">
          <controlPr locked="0" defaultSize="0" autoLine="0" r:id="rId6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62" name="CommandButton4"/>
      </mc:Fallback>
    </mc:AlternateContent>
    <mc:AlternateContent xmlns:mc="http://schemas.openxmlformats.org/markup-compatibility/2006">
      <mc:Choice Requires="x14">
        <control shapeId="3074" r:id="rId64" name="Label2">
          <controlPr defaultSize="0" autoLine="0" autoPict="0" r:id="rId6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4" name="Label2"/>
      </mc:Fallback>
    </mc:AlternateContent>
    <mc:AlternateContent xmlns:mc="http://schemas.openxmlformats.org/markup-compatibility/2006">
      <mc:Choice Requires="x14">
        <control shapeId="3073" r:id="rId66" name="Label1">
          <controlPr defaultSize="0" autoLine="0" autoPict="0" r:id="rId6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6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zoomScale="120" zoomScaleNormal="120" zoomScaleSheetLayoutView="130" workbookViewId="0">
      <selection activeCell="F91" sqref="F91"/>
    </sheetView>
  </sheetViews>
  <sheetFormatPr defaultRowHeight="12.75"/>
  <cols>
    <col min="1" max="1" width="7.42578125" style="320" customWidth="1"/>
    <col min="2" max="2" width="6.85546875" style="321" customWidth="1"/>
    <col min="3" max="3" width="32.140625" style="331" customWidth="1"/>
    <col min="4" max="4" width="14.42578125" style="331" customWidth="1"/>
    <col min="5" max="5" width="14" style="331" customWidth="1"/>
    <col min="6" max="7" width="14.28515625" style="331" customWidth="1"/>
    <col min="8" max="8" width="3" style="266" customWidth="1"/>
    <col min="9" max="16384" width="9.140625" style="266"/>
  </cols>
  <sheetData>
    <row r="1" spans="1:9">
      <c r="A1" s="262"/>
      <c r="B1" s="263"/>
      <c r="C1" s="264"/>
      <c r="D1" s="264"/>
      <c r="E1" s="264"/>
      <c r="F1" s="264"/>
      <c r="G1" s="268" t="s">
        <v>1007</v>
      </c>
      <c r="H1" s="265"/>
      <c r="I1" s="265"/>
    </row>
    <row r="2" spans="1:9">
      <c r="A2" s="267"/>
      <c r="B2" s="263"/>
      <c r="C2" s="264"/>
      <c r="D2" s="264"/>
      <c r="E2" s="264"/>
      <c r="F2" s="264"/>
      <c r="H2" s="265"/>
      <c r="I2" s="265"/>
    </row>
    <row r="3" spans="1:9">
      <c r="A3" s="267"/>
      <c r="B3" s="263"/>
      <c r="C3" s="264"/>
      <c r="D3" s="264"/>
      <c r="E3" s="264"/>
      <c r="F3" s="264"/>
      <c r="G3" s="264"/>
      <c r="H3" s="265"/>
      <c r="I3" s="265"/>
    </row>
    <row r="4" spans="1:9">
      <c r="A4" s="267"/>
      <c r="B4" s="263"/>
      <c r="C4" s="264"/>
      <c r="D4" s="264"/>
      <c r="E4" s="264"/>
      <c r="F4" s="264"/>
      <c r="G4" s="264"/>
      <c r="H4" s="265"/>
      <c r="I4" s="265"/>
    </row>
    <row r="5" spans="1:9">
      <c r="A5" s="267"/>
      <c r="B5" s="263"/>
      <c r="C5" s="264"/>
      <c r="D5" s="264"/>
      <c r="E5" s="264"/>
      <c r="F5" s="264"/>
      <c r="G5" s="264"/>
      <c r="H5" s="265"/>
      <c r="I5" s="265"/>
    </row>
    <row r="6" spans="1:9">
      <c r="A6" s="267"/>
      <c r="B6" s="263"/>
      <c r="C6" s="264"/>
      <c r="D6" s="264"/>
      <c r="E6" s="264"/>
      <c r="F6" s="264"/>
      <c r="G6" s="264"/>
      <c r="H6" s="265"/>
      <c r="I6" s="265"/>
    </row>
    <row r="7" spans="1:9" ht="42" customHeight="1">
      <c r="A7" s="269" t="s">
        <v>656</v>
      </c>
      <c r="B7" s="270"/>
      <c r="C7" s="271"/>
      <c r="D7" s="271"/>
      <c r="E7" s="271"/>
      <c r="F7" s="271"/>
      <c r="G7" s="264"/>
    </row>
    <row r="8" spans="1:9" ht="16.5" customHeight="1">
      <c r="A8" s="506" t="str">
        <f>NazKorisnika</f>
        <v>ДОМ ЗДРАВЉА ЖАБАЉ</v>
      </c>
      <c r="B8" s="270"/>
      <c r="C8" s="271"/>
      <c r="D8" s="271"/>
      <c r="E8" s="271"/>
      <c r="F8" s="271"/>
      <c r="G8" s="264"/>
    </row>
    <row r="9" spans="1:9" ht="15.75">
      <c r="A9" s="272" t="str">
        <f>"Седиште:   " &amp;biop</f>
        <v>Седиште:   ЖАБАЉ</v>
      </c>
      <c r="B9" s="263"/>
      <c r="C9" s="273"/>
      <c r="E9" s="504" t="str">
        <f xml:space="preserve"> "Матични број:   " &amp; MatBroj</f>
        <v>Матични број:   08062463</v>
      </c>
      <c r="F9" s="271"/>
      <c r="G9" s="264"/>
    </row>
    <row r="10" spans="1:9" ht="15.75">
      <c r="A10" s="272" t="str">
        <f>"ПИБ:   " &amp; bip</f>
        <v>ПИБ:   100647845</v>
      </c>
      <c r="B10" s="263"/>
      <c r="C10" s="273"/>
      <c r="E10" s="505" t="str">
        <f>"Број подрачуна:  " &amp; BrojPodr</f>
        <v>Број подрачуна:  840-451661-41</v>
      </c>
      <c r="F10" s="271"/>
      <c r="G10" s="264"/>
    </row>
    <row r="11" spans="1:9" ht="15.75">
      <c r="A11" s="274" t="s">
        <v>657</v>
      </c>
      <c r="B11" s="270"/>
      <c r="C11" s="271"/>
      <c r="D11" s="271"/>
      <c r="E11" s="271"/>
      <c r="F11" s="271"/>
      <c r="G11" s="264"/>
    </row>
    <row r="12" spans="1:9" ht="15.75">
      <c r="A12" s="275"/>
      <c r="B12" s="270"/>
      <c r="C12" s="271"/>
      <c r="D12" s="271"/>
      <c r="E12" s="271"/>
      <c r="F12" s="276"/>
      <c r="G12" s="264"/>
    </row>
    <row r="13" spans="1:9" ht="15.75">
      <c r="A13" s="277"/>
      <c r="B13" s="263"/>
      <c r="C13" s="264"/>
      <c r="D13" s="264"/>
      <c r="E13" s="264"/>
      <c r="F13" s="264"/>
      <c r="G13" s="264"/>
    </row>
    <row r="14" spans="1:9" ht="17.25" customHeight="1">
      <c r="A14" s="702" t="s">
        <v>1008</v>
      </c>
      <c r="B14" s="702"/>
      <c r="C14" s="702"/>
      <c r="D14" s="702"/>
      <c r="E14" s="702"/>
      <c r="F14" s="702"/>
      <c r="G14" s="702"/>
      <c r="H14" s="278"/>
    </row>
    <row r="15" spans="1:9" ht="14.25" customHeight="1">
      <c r="A15" s="703" t="s">
        <v>2555</v>
      </c>
      <c r="B15" s="703"/>
      <c r="C15" s="703"/>
      <c r="D15" s="703"/>
      <c r="E15" s="703"/>
      <c r="F15" s="703"/>
      <c r="G15" s="703"/>
      <c r="H15" s="279"/>
    </row>
    <row r="16" spans="1:9">
      <c r="A16" s="267"/>
      <c r="B16" s="263"/>
      <c r="C16" s="264"/>
      <c r="D16" s="264"/>
      <c r="E16" s="264"/>
      <c r="F16" s="264"/>
      <c r="G16" s="264"/>
    </row>
    <row r="17" spans="1:7">
      <c r="A17" s="267"/>
      <c r="B17" s="263"/>
      <c r="C17" s="264"/>
      <c r="D17" s="264"/>
      <c r="E17" s="264"/>
      <c r="F17" s="264"/>
      <c r="G17" s="280" t="s">
        <v>241</v>
      </c>
    </row>
    <row r="18" spans="1:7" ht="36">
      <c r="A18" s="687" t="s">
        <v>533</v>
      </c>
      <c r="B18" s="698" t="s">
        <v>534</v>
      </c>
      <c r="C18" s="687" t="s">
        <v>535</v>
      </c>
      <c r="D18" s="283" t="s">
        <v>1009</v>
      </c>
      <c r="E18" s="687" t="s">
        <v>1010</v>
      </c>
      <c r="F18" s="687"/>
      <c r="G18" s="687"/>
    </row>
    <row r="19" spans="1:7">
      <c r="A19" s="687"/>
      <c r="B19" s="698"/>
      <c r="C19" s="687"/>
      <c r="D19" s="699" t="s">
        <v>1011</v>
      </c>
      <c r="E19" s="687" t="s">
        <v>1012</v>
      </c>
      <c r="F19" s="687" t="s">
        <v>1013</v>
      </c>
      <c r="G19" s="701" t="s">
        <v>1014</v>
      </c>
    </row>
    <row r="20" spans="1:7">
      <c r="A20" s="687"/>
      <c r="B20" s="698"/>
      <c r="C20" s="687"/>
      <c r="D20" s="700"/>
      <c r="E20" s="687"/>
      <c r="F20" s="687"/>
      <c r="G20" s="700"/>
    </row>
    <row r="21" spans="1:7">
      <c r="A21" s="281">
        <v>1</v>
      </c>
      <c r="B21" s="282">
        <v>2</v>
      </c>
      <c r="C21" s="281">
        <v>3</v>
      </c>
      <c r="D21" s="281">
        <v>4</v>
      </c>
      <c r="E21" s="281">
        <v>5</v>
      </c>
      <c r="F21" s="281">
        <v>6</v>
      </c>
      <c r="G21" s="281">
        <v>7</v>
      </c>
    </row>
    <row r="22" spans="1:7" ht="14.25">
      <c r="A22" s="281"/>
      <c r="B22" s="282"/>
      <c r="C22" s="285" t="s">
        <v>1015</v>
      </c>
      <c r="D22" s="286"/>
      <c r="E22" s="287"/>
      <c r="F22" s="287"/>
      <c r="G22" s="287"/>
    </row>
    <row r="23" spans="1:7" s="290" customFormat="1" ht="24">
      <c r="A23" s="281" t="s">
        <v>1016</v>
      </c>
      <c r="B23" s="282" t="s">
        <v>1017</v>
      </c>
      <c r="C23" s="288" t="s">
        <v>1018</v>
      </c>
      <c r="D23" s="289">
        <f>D24+D42</f>
        <v>30172</v>
      </c>
      <c r="E23" s="289">
        <f>E24+E42</f>
        <v>109839</v>
      </c>
      <c r="F23" s="289">
        <f>F24+F42</f>
        <v>79050</v>
      </c>
      <c r="G23" s="289">
        <f t="shared" ref="G23:G86" si="0">E23-F23</f>
        <v>30789</v>
      </c>
    </row>
    <row r="24" spans="1:7" s="290" customFormat="1" ht="36">
      <c r="A24" s="281" t="s">
        <v>1019</v>
      </c>
      <c r="B24" s="282" t="s">
        <v>1020</v>
      </c>
      <c r="C24" s="288" t="s">
        <v>1021</v>
      </c>
      <c r="D24" s="289">
        <f>D25+D29+D31+D33+D37+D40</f>
        <v>28351</v>
      </c>
      <c r="E24" s="289">
        <f>E25+E29+E31+E33+E37+E40</f>
        <v>107722</v>
      </c>
      <c r="F24" s="289">
        <f>F25+F29+F31+F33+F37+F40</f>
        <v>79050</v>
      </c>
      <c r="G24" s="289">
        <f t="shared" si="0"/>
        <v>28672</v>
      </c>
    </row>
    <row r="25" spans="1:7" s="290" customFormat="1" ht="24">
      <c r="A25" s="281" t="s">
        <v>1022</v>
      </c>
      <c r="B25" s="282" t="s">
        <v>1023</v>
      </c>
      <c r="C25" s="288" t="s">
        <v>1024</v>
      </c>
      <c r="D25" s="289">
        <f>SUM(D26:D28)</f>
        <v>28351</v>
      </c>
      <c r="E25" s="289">
        <f>SUM(E26:E28)</f>
        <v>107722</v>
      </c>
      <c r="F25" s="289">
        <f>SUM(F26:F28)</f>
        <v>79050</v>
      </c>
      <c r="G25" s="289">
        <f t="shared" si="0"/>
        <v>28672</v>
      </c>
    </row>
    <row r="26" spans="1:7" ht="17.25" customHeight="1">
      <c r="A26" s="291" t="s">
        <v>1025</v>
      </c>
      <c r="B26" s="292" t="s">
        <v>1026</v>
      </c>
      <c r="C26" s="293" t="s">
        <v>1027</v>
      </c>
      <c r="D26" s="294">
        <v>15293</v>
      </c>
      <c r="E26" s="294">
        <v>36477</v>
      </c>
      <c r="F26" s="294">
        <v>18867</v>
      </c>
      <c r="G26" s="289">
        <f t="shared" si="0"/>
        <v>17610</v>
      </c>
    </row>
    <row r="27" spans="1:7" ht="17.25" customHeight="1">
      <c r="A27" s="291" t="s">
        <v>1028</v>
      </c>
      <c r="B27" s="292" t="s">
        <v>1029</v>
      </c>
      <c r="C27" s="293" t="s">
        <v>1030</v>
      </c>
      <c r="D27" s="294">
        <v>13058</v>
      </c>
      <c r="E27" s="294">
        <v>71245</v>
      </c>
      <c r="F27" s="294">
        <v>60183</v>
      </c>
      <c r="G27" s="289">
        <f t="shared" si="0"/>
        <v>11062</v>
      </c>
    </row>
    <row r="28" spans="1:7" ht="17.25" customHeight="1">
      <c r="A28" s="291" t="s">
        <v>1031</v>
      </c>
      <c r="B28" s="292" t="s">
        <v>1032</v>
      </c>
      <c r="C28" s="293" t="s">
        <v>583</v>
      </c>
      <c r="D28" s="294"/>
      <c r="E28" s="294"/>
      <c r="F28" s="294"/>
      <c r="G28" s="289">
        <f t="shared" si="0"/>
        <v>0</v>
      </c>
    </row>
    <row r="29" spans="1:7" s="290" customFormat="1" ht="17.25" customHeight="1">
      <c r="A29" s="281">
        <v>1007</v>
      </c>
      <c r="B29" s="282" t="s">
        <v>1033</v>
      </c>
      <c r="C29" s="288" t="s">
        <v>1034</v>
      </c>
      <c r="D29" s="289">
        <f>D30</f>
        <v>0</v>
      </c>
      <c r="E29" s="289">
        <f>E30</f>
        <v>0</v>
      </c>
      <c r="F29" s="289">
        <f>F30</f>
        <v>0</v>
      </c>
      <c r="G29" s="289">
        <f t="shared" si="0"/>
        <v>0</v>
      </c>
    </row>
    <row r="30" spans="1:7" ht="17.25" customHeight="1">
      <c r="A30" s="291">
        <v>1008</v>
      </c>
      <c r="B30" s="292" t="s">
        <v>1035</v>
      </c>
      <c r="C30" s="293" t="s">
        <v>577</v>
      </c>
      <c r="D30" s="294"/>
      <c r="E30" s="294"/>
      <c r="F30" s="294"/>
      <c r="G30" s="289">
        <f t="shared" si="0"/>
        <v>0</v>
      </c>
    </row>
    <row r="31" spans="1:7" s="290" customFormat="1" ht="17.25" customHeight="1">
      <c r="A31" s="281">
        <v>1009</v>
      </c>
      <c r="B31" s="282" t="s">
        <v>1036</v>
      </c>
      <c r="C31" s="288" t="s">
        <v>1037</v>
      </c>
      <c r="D31" s="289">
        <f>D32</f>
        <v>0</v>
      </c>
      <c r="E31" s="289">
        <f>E32</f>
        <v>0</v>
      </c>
      <c r="F31" s="289">
        <f>F32</f>
        <v>0</v>
      </c>
      <c r="G31" s="289">
        <f t="shared" si="0"/>
        <v>0</v>
      </c>
    </row>
    <row r="32" spans="1:7" ht="17.25" customHeight="1">
      <c r="A32" s="291">
        <v>1010</v>
      </c>
      <c r="B32" s="292" t="s">
        <v>1038</v>
      </c>
      <c r="C32" s="293" t="s">
        <v>437</v>
      </c>
      <c r="D32" s="294"/>
      <c r="E32" s="294"/>
      <c r="F32" s="294"/>
      <c r="G32" s="289">
        <f t="shared" si="0"/>
        <v>0</v>
      </c>
    </row>
    <row r="33" spans="1:8" s="290" customFormat="1" ht="24">
      <c r="A33" s="281">
        <v>1011</v>
      </c>
      <c r="B33" s="282" t="s">
        <v>1039</v>
      </c>
      <c r="C33" s="288" t="s">
        <v>1040</v>
      </c>
      <c r="D33" s="289">
        <f>SUM(D34:D36)</f>
        <v>0</v>
      </c>
      <c r="E33" s="289">
        <f>SUM(E34:E36)</f>
        <v>0</v>
      </c>
      <c r="F33" s="289">
        <f>SUM(F34:F36)</f>
        <v>0</v>
      </c>
      <c r="G33" s="289">
        <f t="shared" si="0"/>
        <v>0</v>
      </c>
    </row>
    <row r="34" spans="1:8" ht="17.25" customHeight="1">
      <c r="A34" s="291">
        <v>1012</v>
      </c>
      <c r="B34" s="292" t="s">
        <v>1041</v>
      </c>
      <c r="C34" s="293" t="s">
        <v>368</v>
      </c>
      <c r="D34" s="294"/>
      <c r="E34" s="294"/>
      <c r="F34" s="294"/>
      <c r="G34" s="289">
        <f t="shared" si="0"/>
        <v>0</v>
      </c>
    </row>
    <row r="35" spans="1:8" ht="17.25" customHeight="1">
      <c r="A35" s="291">
        <v>1013</v>
      </c>
      <c r="B35" s="292" t="s">
        <v>1042</v>
      </c>
      <c r="C35" s="293" t="s">
        <v>1043</v>
      </c>
      <c r="D35" s="294"/>
      <c r="E35" s="294"/>
      <c r="F35" s="294"/>
      <c r="G35" s="289">
        <f t="shared" si="0"/>
        <v>0</v>
      </c>
    </row>
    <row r="36" spans="1:8" ht="17.25" customHeight="1">
      <c r="A36" s="291">
        <v>1014</v>
      </c>
      <c r="B36" s="292" t="s">
        <v>1044</v>
      </c>
      <c r="C36" s="293" t="s">
        <v>1045</v>
      </c>
      <c r="D36" s="294"/>
      <c r="E36" s="294"/>
      <c r="F36" s="294"/>
      <c r="G36" s="289">
        <f t="shared" si="0"/>
        <v>0</v>
      </c>
    </row>
    <row r="37" spans="1:8" s="290" customFormat="1" ht="24">
      <c r="A37" s="281">
        <v>1015</v>
      </c>
      <c r="B37" s="282" t="s">
        <v>1046</v>
      </c>
      <c r="C37" s="288" t="s">
        <v>1047</v>
      </c>
      <c r="D37" s="289">
        <f>D38+D39</f>
        <v>0</v>
      </c>
      <c r="E37" s="289">
        <f>E38+E39</f>
        <v>0</v>
      </c>
      <c r="F37" s="289">
        <f>F38+F39</f>
        <v>0</v>
      </c>
      <c r="G37" s="289">
        <f t="shared" si="0"/>
        <v>0</v>
      </c>
    </row>
    <row r="38" spans="1:8" ht="17.25" customHeight="1">
      <c r="A38" s="291">
        <v>1016</v>
      </c>
      <c r="B38" s="292" t="s">
        <v>1048</v>
      </c>
      <c r="C38" s="293" t="s">
        <v>1049</v>
      </c>
      <c r="D38" s="294"/>
      <c r="E38" s="294"/>
      <c r="F38" s="294"/>
      <c r="G38" s="289">
        <f t="shared" si="0"/>
        <v>0</v>
      </c>
    </row>
    <row r="39" spans="1:8" ht="17.25" customHeight="1">
      <c r="A39" s="291">
        <v>1017</v>
      </c>
      <c r="B39" s="292" t="s">
        <v>1050</v>
      </c>
      <c r="C39" s="293" t="s">
        <v>1051</v>
      </c>
      <c r="D39" s="294"/>
      <c r="E39" s="294"/>
      <c r="F39" s="294"/>
      <c r="G39" s="295">
        <f t="shared" si="0"/>
        <v>0</v>
      </c>
    </row>
    <row r="40" spans="1:8" s="290" customFormat="1" ht="17.25" customHeight="1">
      <c r="A40" s="281">
        <v>1018</v>
      </c>
      <c r="B40" s="282" t="s">
        <v>1052</v>
      </c>
      <c r="C40" s="288" t="s">
        <v>1053</v>
      </c>
      <c r="D40" s="289">
        <f>D41</f>
        <v>0</v>
      </c>
      <c r="E40" s="289">
        <f>E41</f>
        <v>0</v>
      </c>
      <c r="F40" s="289">
        <f>F41</f>
        <v>0</v>
      </c>
      <c r="G40" s="289">
        <f t="shared" si="0"/>
        <v>0</v>
      </c>
    </row>
    <row r="41" spans="1:8" ht="17.25" customHeight="1">
      <c r="A41" s="291">
        <v>1019</v>
      </c>
      <c r="B41" s="292" t="s">
        <v>1054</v>
      </c>
      <c r="C41" s="293" t="s">
        <v>462</v>
      </c>
      <c r="D41" s="294"/>
      <c r="E41" s="294"/>
      <c r="F41" s="294"/>
      <c r="G41" s="289">
        <f t="shared" si="0"/>
        <v>0</v>
      </c>
    </row>
    <row r="42" spans="1:8" s="290" customFormat="1" ht="24">
      <c r="A42" s="281">
        <v>1020</v>
      </c>
      <c r="B42" s="282" t="s">
        <v>1055</v>
      </c>
      <c r="C42" s="288" t="s">
        <v>1056</v>
      </c>
      <c r="D42" s="289">
        <f>D43+D51</f>
        <v>1821</v>
      </c>
      <c r="E42" s="289">
        <f>E43+E51</f>
        <v>2117</v>
      </c>
      <c r="F42" s="289">
        <f>F43+F51</f>
        <v>0</v>
      </c>
      <c r="G42" s="289">
        <f t="shared" si="0"/>
        <v>2117</v>
      </c>
      <c r="H42" s="296"/>
    </row>
    <row r="43" spans="1:8" s="290" customFormat="1" ht="17.25" customHeight="1">
      <c r="A43" s="281">
        <v>1021</v>
      </c>
      <c r="B43" s="282" t="s">
        <v>1057</v>
      </c>
      <c r="C43" s="288" t="s">
        <v>1058</v>
      </c>
      <c r="D43" s="289">
        <f>SUM(D44:D50)</f>
        <v>0</v>
      </c>
      <c r="E43" s="289">
        <f>SUM(E44:E50)</f>
        <v>0</v>
      </c>
      <c r="F43" s="289">
        <f>SUM(F44:F50)</f>
        <v>0</v>
      </c>
      <c r="G43" s="289">
        <f t="shared" si="0"/>
        <v>0</v>
      </c>
    </row>
    <row r="44" spans="1:8" ht="17.25" customHeight="1">
      <c r="A44" s="291">
        <v>1022</v>
      </c>
      <c r="B44" s="292" t="s">
        <v>1059</v>
      </c>
      <c r="C44" s="293" t="s">
        <v>334</v>
      </c>
      <c r="D44" s="294"/>
      <c r="E44" s="294"/>
      <c r="F44" s="294"/>
      <c r="G44" s="289">
        <f t="shared" si="0"/>
        <v>0</v>
      </c>
    </row>
    <row r="45" spans="1:8" ht="36">
      <c r="A45" s="687" t="s">
        <v>533</v>
      </c>
      <c r="B45" s="698" t="s">
        <v>534</v>
      </c>
      <c r="C45" s="687" t="s">
        <v>535</v>
      </c>
      <c r="D45" s="283" t="s">
        <v>1009</v>
      </c>
      <c r="E45" s="687" t="s">
        <v>1010</v>
      </c>
      <c r="F45" s="687"/>
      <c r="G45" s="687"/>
    </row>
    <row r="46" spans="1:8">
      <c r="A46" s="687"/>
      <c r="B46" s="698"/>
      <c r="C46" s="687"/>
      <c r="D46" s="699" t="s">
        <v>1011</v>
      </c>
      <c r="E46" s="687" t="s">
        <v>1012</v>
      </c>
      <c r="F46" s="687" t="s">
        <v>1013</v>
      </c>
      <c r="G46" s="701" t="s">
        <v>1060</v>
      </c>
    </row>
    <row r="47" spans="1:8">
      <c r="A47" s="687"/>
      <c r="B47" s="698"/>
      <c r="C47" s="687"/>
      <c r="D47" s="700"/>
      <c r="E47" s="687"/>
      <c r="F47" s="687"/>
      <c r="G47" s="700"/>
    </row>
    <row r="48" spans="1:8" s="297" customFormat="1">
      <c r="A48" s="282">
        <v>1</v>
      </c>
      <c r="B48" s="282">
        <v>2</v>
      </c>
      <c r="C48" s="282">
        <v>3</v>
      </c>
      <c r="D48" s="282" t="s">
        <v>419</v>
      </c>
      <c r="E48" s="282" t="s">
        <v>420</v>
      </c>
      <c r="F48" s="282" t="s">
        <v>421</v>
      </c>
      <c r="G48" s="282" t="s">
        <v>422</v>
      </c>
    </row>
    <row r="49" spans="1:7" ht="15" customHeight="1">
      <c r="A49" s="291">
        <v>1023</v>
      </c>
      <c r="B49" s="292" t="s">
        <v>1061</v>
      </c>
      <c r="C49" s="293" t="s">
        <v>1062</v>
      </c>
      <c r="D49" s="294"/>
      <c r="E49" s="294"/>
      <c r="F49" s="294"/>
      <c r="G49" s="289">
        <f t="shared" si="0"/>
        <v>0</v>
      </c>
    </row>
    <row r="50" spans="1:7" ht="15" customHeight="1">
      <c r="A50" s="291">
        <v>1024</v>
      </c>
      <c r="B50" s="292" t="s">
        <v>1063</v>
      </c>
      <c r="C50" s="293" t="s">
        <v>1064</v>
      </c>
      <c r="D50" s="294"/>
      <c r="E50" s="294"/>
      <c r="F50" s="294"/>
      <c r="G50" s="289">
        <f t="shared" si="0"/>
        <v>0</v>
      </c>
    </row>
    <row r="51" spans="1:7" s="290" customFormat="1" ht="36">
      <c r="A51" s="281">
        <v>1025</v>
      </c>
      <c r="B51" s="282" t="s">
        <v>1065</v>
      </c>
      <c r="C51" s="288" t="s">
        <v>1066</v>
      </c>
      <c r="D51" s="289">
        <f>D52+D53</f>
        <v>1821</v>
      </c>
      <c r="E51" s="289">
        <f>E52+E53</f>
        <v>2117</v>
      </c>
      <c r="F51" s="289">
        <f>F52+F53</f>
        <v>0</v>
      </c>
      <c r="G51" s="289">
        <f t="shared" si="0"/>
        <v>2117</v>
      </c>
    </row>
    <row r="52" spans="1:7" ht="15" customHeight="1">
      <c r="A52" s="291">
        <v>1026</v>
      </c>
      <c r="B52" s="292" t="s">
        <v>1067</v>
      </c>
      <c r="C52" s="293" t="s">
        <v>1068</v>
      </c>
      <c r="D52" s="294"/>
      <c r="E52" s="294"/>
      <c r="F52" s="294"/>
      <c r="G52" s="289">
        <f t="shared" si="0"/>
        <v>0</v>
      </c>
    </row>
    <row r="53" spans="1:7" ht="15" customHeight="1">
      <c r="A53" s="291">
        <v>1027</v>
      </c>
      <c r="B53" s="292" t="s">
        <v>1069</v>
      </c>
      <c r="C53" s="293" t="s">
        <v>1070</v>
      </c>
      <c r="D53" s="294">
        <v>1821</v>
      </c>
      <c r="E53" s="294">
        <v>2117</v>
      </c>
      <c r="F53" s="294"/>
      <c r="G53" s="289">
        <f t="shared" si="0"/>
        <v>2117</v>
      </c>
    </row>
    <row r="54" spans="1:7" s="290" customFormat="1" ht="24">
      <c r="A54" s="281">
        <v>1028</v>
      </c>
      <c r="B54" s="282">
        <v>100000</v>
      </c>
      <c r="C54" s="288" t="s">
        <v>1071</v>
      </c>
      <c r="D54" s="289">
        <f>D55+D75+D97</f>
        <v>61372</v>
      </c>
      <c r="E54" s="289">
        <f>E55+E75+E97</f>
        <v>56553</v>
      </c>
      <c r="F54" s="289">
        <f>F55+F75+F97</f>
        <v>0</v>
      </c>
      <c r="G54" s="289">
        <f t="shared" si="0"/>
        <v>56553</v>
      </c>
    </row>
    <row r="55" spans="1:7" s="290" customFormat="1" ht="24">
      <c r="A55" s="281">
        <v>1029</v>
      </c>
      <c r="B55" s="282">
        <v>110000</v>
      </c>
      <c r="C55" s="288" t="s">
        <v>1072</v>
      </c>
      <c r="D55" s="289">
        <f>D56+D66</f>
        <v>0</v>
      </c>
      <c r="E55" s="289">
        <f>E56+E66</f>
        <v>0</v>
      </c>
      <c r="F55" s="289">
        <f>F56+F66</f>
        <v>0</v>
      </c>
      <c r="G55" s="289">
        <f t="shared" si="0"/>
        <v>0</v>
      </c>
    </row>
    <row r="56" spans="1:7" s="290" customFormat="1" ht="36">
      <c r="A56" s="281">
        <v>1030</v>
      </c>
      <c r="B56" s="282">
        <v>111000</v>
      </c>
      <c r="C56" s="288" t="s">
        <v>1073</v>
      </c>
      <c r="D56" s="289">
        <f>SUM(D57:D65)</f>
        <v>0</v>
      </c>
      <c r="E56" s="289">
        <f>SUM(E57:E65)</f>
        <v>0</v>
      </c>
      <c r="F56" s="289">
        <f>SUM(F57:F65)</f>
        <v>0</v>
      </c>
      <c r="G56" s="289">
        <f t="shared" si="0"/>
        <v>0</v>
      </c>
    </row>
    <row r="57" spans="1:7" ht="24">
      <c r="A57" s="291">
        <v>1031</v>
      </c>
      <c r="B57" s="292">
        <v>111100</v>
      </c>
      <c r="C57" s="293" t="s">
        <v>1074</v>
      </c>
      <c r="D57" s="294"/>
      <c r="E57" s="294"/>
      <c r="F57" s="294"/>
      <c r="G57" s="289">
        <f t="shared" si="0"/>
        <v>0</v>
      </c>
    </row>
    <row r="58" spans="1:7" ht="17.25" customHeight="1">
      <c r="A58" s="291">
        <v>1032</v>
      </c>
      <c r="B58" s="292">
        <v>111200</v>
      </c>
      <c r="C58" s="293" t="s">
        <v>335</v>
      </c>
      <c r="D58" s="294"/>
      <c r="E58" s="294"/>
      <c r="F58" s="294"/>
      <c r="G58" s="289">
        <f t="shared" si="0"/>
        <v>0</v>
      </c>
    </row>
    <row r="59" spans="1:7" ht="24">
      <c r="A59" s="291">
        <v>1033</v>
      </c>
      <c r="B59" s="292">
        <v>111300</v>
      </c>
      <c r="C59" s="293" t="s">
        <v>487</v>
      </c>
      <c r="D59" s="294"/>
      <c r="E59" s="294"/>
      <c r="F59" s="294"/>
      <c r="G59" s="289">
        <f t="shared" si="0"/>
        <v>0</v>
      </c>
    </row>
    <row r="60" spans="1:7" ht="17.25" customHeight="1">
      <c r="A60" s="291">
        <v>1034</v>
      </c>
      <c r="B60" s="292">
        <v>111400</v>
      </c>
      <c r="C60" s="293" t="s">
        <v>150</v>
      </c>
      <c r="D60" s="294"/>
      <c r="E60" s="294"/>
      <c r="F60" s="294"/>
      <c r="G60" s="289">
        <f t="shared" si="0"/>
        <v>0</v>
      </c>
    </row>
    <row r="61" spans="1:7" ht="24">
      <c r="A61" s="291">
        <v>1035</v>
      </c>
      <c r="B61" s="292">
        <v>111500</v>
      </c>
      <c r="C61" s="293" t="s">
        <v>1075</v>
      </c>
      <c r="D61" s="294"/>
      <c r="E61" s="294"/>
      <c r="F61" s="294"/>
      <c r="G61" s="289">
        <f t="shared" si="0"/>
        <v>0</v>
      </c>
    </row>
    <row r="62" spans="1:7" ht="24">
      <c r="A62" s="291">
        <v>1036</v>
      </c>
      <c r="B62" s="292">
        <v>111600</v>
      </c>
      <c r="C62" s="293" t="s">
        <v>488</v>
      </c>
      <c r="D62" s="294"/>
      <c r="E62" s="294"/>
      <c r="F62" s="294"/>
      <c r="G62" s="289">
        <f t="shared" si="0"/>
        <v>0</v>
      </c>
    </row>
    <row r="63" spans="1:7" ht="24">
      <c r="A63" s="291">
        <v>1037</v>
      </c>
      <c r="B63" s="292">
        <v>111700</v>
      </c>
      <c r="C63" s="293" t="s">
        <v>1076</v>
      </c>
      <c r="D63" s="294"/>
      <c r="E63" s="294"/>
      <c r="F63" s="294"/>
      <c r="G63" s="289">
        <f t="shared" si="0"/>
        <v>0</v>
      </c>
    </row>
    <row r="64" spans="1:7" ht="24">
      <c r="A64" s="291">
        <v>1038</v>
      </c>
      <c r="B64" s="292">
        <v>111800</v>
      </c>
      <c r="C64" s="293" t="s">
        <v>489</v>
      </c>
      <c r="D64" s="294"/>
      <c r="E64" s="294"/>
      <c r="F64" s="294"/>
      <c r="G64" s="289">
        <f t="shared" si="0"/>
        <v>0</v>
      </c>
    </row>
    <row r="65" spans="1:7" ht="17.25" customHeight="1">
      <c r="A65" s="291">
        <v>1039</v>
      </c>
      <c r="B65" s="292">
        <v>111900</v>
      </c>
      <c r="C65" s="293" t="s">
        <v>1077</v>
      </c>
      <c r="D65" s="294"/>
      <c r="E65" s="294"/>
      <c r="F65" s="294"/>
      <c r="G65" s="289">
        <f t="shared" si="0"/>
        <v>0</v>
      </c>
    </row>
    <row r="66" spans="1:7" s="290" customFormat="1" ht="27.75" customHeight="1">
      <c r="A66" s="281">
        <v>1040</v>
      </c>
      <c r="B66" s="282">
        <v>112000</v>
      </c>
      <c r="C66" s="288" t="s">
        <v>1078</v>
      </c>
      <c r="D66" s="289">
        <f>SUM(D67:D74)</f>
        <v>0</v>
      </c>
      <c r="E66" s="289">
        <f>SUM(E67:E74)</f>
        <v>0</v>
      </c>
      <c r="F66" s="289">
        <f>SUM(F67:F74)</f>
        <v>0</v>
      </c>
      <c r="G66" s="289">
        <f t="shared" si="0"/>
        <v>0</v>
      </c>
    </row>
    <row r="67" spans="1:7" ht="24">
      <c r="A67" s="291">
        <v>1041</v>
      </c>
      <c r="B67" s="292">
        <v>112100</v>
      </c>
      <c r="C67" s="293" t="s">
        <v>1079</v>
      </c>
      <c r="D67" s="294"/>
      <c r="E67" s="294"/>
      <c r="F67" s="294"/>
      <c r="G67" s="289">
        <f t="shared" si="0"/>
        <v>0</v>
      </c>
    </row>
    <row r="68" spans="1:7" ht="15" customHeight="1">
      <c r="A68" s="291">
        <v>1042</v>
      </c>
      <c r="B68" s="292">
        <v>112200</v>
      </c>
      <c r="C68" s="293" t="s">
        <v>644</v>
      </c>
      <c r="D68" s="294"/>
      <c r="E68" s="294"/>
      <c r="F68" s="294"/>
      <c r="G68" s="289">
        <f t="shared" si="0"/>
        <v>0</v>
      </c>
    </row>
    <row r="69" spans="1:7" ht="15" customHeight="1">
      <c r="A69" s="291">
        <v>1043</v>
      </c>
      <c r="B69" s="292">
        <v>112300</v>
      </c>
      <c r="C69" s="293" t="s">
        <v>645</v>
      </c>
      <c r="D69" s="294"/>
      <c r="E69" s="294"/>
      <c r="F69" s="294"/>
      <c r="G69" s="289">
        <f t="shared" si="0"/>
        <v>0</v>
      </c>
    </row>
    <row r="70" spans="1:7" ht="15" customHeight="1">
      <c r="A70" s="291">
        <v>1044</v>
      </c>
      <c r="B70" s="292">
        <v>112400</v>
      </c>
      <c r="C70" s="293" t="s">
        <v>646</v>
      </c>
      <c r="D70" s="294"/>
      <c r="E70" s="294"/>
      <c r="F70" s="294"/>
      <c r="G70" s="289">
        <f t="shared" si="0"/>
        <v>0</v>
      </c>
    </row>
    <row r="71" spans="1:7" ht="24">
      <c r="A71" s="291">
        <v>1045</v>
      </c>
      <c r="B71" s="292">
        <v>112500</v>
      </c>
      <c r="C71" s="293" t="s">
        <v>647</v>
      </c>
      <c r="D71" s="294"/>
      <c r="E71" s="294"/>
      <c r="F71" s="294"/>
      <c r="G71" s="289">
        <f t="shared" si="0"/>
        <v>0</v>
      </c>
    </row>
    <row r="72" spans="1:7" ht="24">
      <c r="A72" s="291">
        <v>1046</v>
      </c>
      <c r="B72" s="292">
        <v>112600</v>
      </c>
      <c r="C72" s="293" t="s">
        <v>352</v>
      </c>
      <c r="D72" s="294"/>
      <c r="E72" s="294"/>
      <c r="F72" s="294"/>
      <c r="G72" s="289">
        <f t="shared" si="0"/>
        <v>0</v>
      </c>
    </row>
    <row r="73" spans="1:7" ht="15" customHeight="1">
      <c r="A73" s="291">
        <v>1047</v>
      </c>
      <c r="B73" s="292">
        <v>112700</v>
      </c>
      <c r="C73" s="293" t="s">
        <v>1080</v>
      </c>
      <c r="D73" s="294"/>
      <c r="E73" s="294"/>
      <c r="F73" s="294"/>
      <c r="G73" s="289">
        <f t="shared" si="0"/>
        <v>0</v>
      </c>
    </row>
    <row r="74" spans="1:7" ht="15" customHeight="1">
      <c r="A74" s="291">
        <v>1048</v>
      </c>
      <c r="B74" s="292" t="s">
        <v>1081</v>
      </c>
      <c r="C74" s="293" t="s">
        <v>1082</v>
      </c>
      <c r="D74" s="294"/>
      <c r="E74" s="294"/>
      <c r="F74" s="294"/>
      <c r="G74" s="289">
        <f t="shared" si="0"/>
        <v>0</v>
      </c>
    </row>
    <row r="75" spans="1:7" s="290" customFormat="1" ht="42">
      <c r="A75" s="281">
        <v>1049</v>
      </c>
      <c r="B75" s="282">
        <v>120000</v>
      </c>
      <c r="C75" s="298" t="s">
        <v>1083</v>
      </c>
      <c r="D75" s="289">
        <f>D76+D86+D92</f>
        <v>31776</v>
      </c>
      <c r="E75" s="289">
        <f>E76+E86+E92</f>
        <v>33448</v>
      </c>
      <c r="F75" s="289">
        <f>F76+F86+F92</f>
        <v>0</v>
      </c>
      <c r="G75" s="289">
        <f t="shared" si="0"/>
        <v>33448</v>
      </c>
    </row>
    <row r="76" spans="1:7" s="290" customFormat="1" ht="31.5">
      <c r="A76" s="281">
        <v>1050</v>
      </c>
      <c r="B76" s="282">
        <v>121000</v>
      </c>
      <c r="C76" s="298" t="s">
        <v>1084</v>
      </c>
      <c r="D76" s="289">
        <f>D77+D78+D79+D80+D81+D82+D83+D84+D85</f>
        <v>6134</v>
      </c>
      <c r="E76" s="289">
        <f>E77+E78+E79+E80+E81+E82+E83+E84+E85</f>
        <v>12521</v>
      </c>
      <c r="F76" s="289">
        <f>F77+F78+F79+F80+F81+F82+F83+F84+F85</f>
        <v>0</v>
      </c>
      <c r="G76" s="289">
        <f t="shared" si="0"/>
        <v>12521</v>
      </c>
    </row>
    <row r="77" spans="1:7" ht="15" customHeight="1">
      <c r="A77" s="291">
        <v>1051</v>
      </c>
      <c r="B77" s="292">
        <v>121100</v>
      </c>
      <c r="C77" s="293" t="s">
        <v>1085</v>
      </c>
      <c r="D77" s="294">
        <v>6134</v>
      </c>
      <c r="E77" s="294">
        <v>12521</v>
      </c>
      <c r="F77" s="294"/>
      <c r="G77" s="289">
        <f t="shared" si="0"/>
        <v>12521</v>
      </c>
    </row>
    <row r="78" spans="1:7" ht="15" customHeight="1">
      <c r="A78" s="291">
        <v>1052</v>
      </c>
      <c r="B78" s="292">
        <v>121200</v>
      </c>
      <c r="C78" s="293" t="s">
        <v>1086</v>
      </c>
      <c r="D78" s="294"/>
      <c r="E78" s="294"/>
      <c r="F78" s="294"/>
      <c r="G78" s="289">
        <f t="shared" si="0"/>
        <v>0</v>
      </c>
    </row>
    <row r="79" spans="1:7" ht="15" customHeight="1">
      <c r="A79" s="291">
        <v>1053</v>
      </c>
      <c r="B79" s="292">
        <v>121300</v>
      </c>
      <c r="C79" s="293" t="s">
        <v>1087</v>
      </c>
      <c r="D79" s="294"/>
      <c r="E79" s="294"/>
      <c r="F79" s="294"/>
      <c r="G79" s="289">
        <f t="shared" si="0"/>
        <v>0</v>
      </c>
    </row>
    <row r="80" spans="1:7" ht="15" customHeight="1">
      <c r="A80" s="291">
        <v>1054</v>
      </c>
      <c r="B80" s="292">
        <v>121400</v>
      </c>
      <c r="C80" s="293" t="s">
        <v>1088</v>
      </c>
      <c r="D80" s="294"/>
      <c r="E80" s="294"/>
      <c r="F80" s="294"/>
      <c r="G80" s="289">
        <f t="shared" si="0"/>
        <v>0</v>
      </c>
    </row>
    <row r="81" spans="1:7" ht="15" customHeight="1">
      <c r="A81" s="291">
        <v>1055</v>
      </c>
      <c r="B81" s="292">
        <v>121500</v>
      </c>
      <c r="C81" s="293" t="s">
        <v>1089</v>
      </c>
      <c r="D81" s="294"/>
      <c r="E81" s="294"/>
      <c r="F81" s="294"/>
      <c r="G81" s="289">
        <f t="shared" si="0"/>
        <v>0</v>
      </c>
    </row>
    <row r="82" spans="1:7" ht="15" customHeight="1">
      <c r="A82" s="291">
        <v>1056</v>
      </c>
      <c r="B82" s="292">
        <v>121600</v>
      </c>
      <c r="C82" s="293" t="s">
        <v>1090</v>
      </c>
      <c r="D82" s="294"/>
      <c r="E82" s="294"/>
      <c r="F82" s="294"/>
      <c r="G82" s="289">
        <f t="shared" si="0"/>
        <v>0</v>
      </c>
    </row>
    <row r="83" spans="1:7" ht="15" customHeight="1">
      <c r="A83" s="291">
        <v>1057</v>
      </c>
      <c r="B83" s="292">
        <v>121700</v>
      </c>
      <c r="C83" s="293" t="s">
        <v>1091</v>
      </c>
      <c r="D83" s="294"/>
      <c r="E83" s="294"/>
      <c r="F83" s="294"/>
      <c r="G83" s="289">
        <f t="shared" si="0"/>
        <v>0</v>
      </c>
    </row>
    <row r="84" spans="1:7" ht="15" customHeight="1">
      <c r="A84" s="291">
        <v>1058</v>
      </c>
      <c r="B84" s="292">
        <v>121800</v>
      </c>
      <c r="C84" s="293" t="s">
        <v>1092</v>
      </c>
      <c r="D84" s="294"/>
      <c r="E84" s="294"/>
      <c r="F84" s="294"/>
      <c r="G84" s="289">
        <f t="shared" si="0"/>
        <v>0</v>
      </c>
    </row>
    <row r="85" spans="1:7" ht="15" customHeight="1">
      <c r="A85" s="291">
        <v>1059</v>
      </c>
      <c r="B85" s="292">
        <v>121900</v>
      </c>
      <c r="C85" s="293" t="s">
        <v>1093</v>
      </c>
      <c r="D85" s="294"/>
      <c r="E85" s="294"/>
      <c r="F85" s="294"/>
      <c r="G85" s="289">
        <f t="shared" si="0"/>
        <v>0</v>
      </c>
    </row>
    <row r="86" spans="1:7" s="290" customFormat="1" ht="24">
      <c r="A86" s="281">
        <v>1060</v>
      </c>
      <c r="B86" s="282">
        <v>122000</v>
      </c>
      <c r="C86" s="288" t="s">
        <v>1094</v>
      </c>
      <c r="D86" s="289">
        <f>D91</f>
        <v>25585</v>
      </c>
      <c r="E86" s="289">
        <f>E91</f>
        <v>20927</v>
      </c>
      <c r="F86" s="289">
        <f>F91</f>
        <v>0</v>
      </c>
      <c r="G86" s="289">
        <f t="shared" si="0"/>
        <v>20927</v>
      </c>
    </row>
    <row r="87" spans="1:7" ht="36">
      <c r="A87" s="687" t="s">
        <v>533</v>
      </c>
      <c r="B87" s="698" t="s">
        <v>534</v>
      </c>
      <c r="C87" s="687" t="s">
        <v>535</v>
      </c>
      <c r="D87" s="283" t="s">
        <v>1009</v>
      </c>
      <c r="E87" s="687" t="s">
        <v>1010</v>
      </c>
      <c r="F87" s="687"/>
      <c r="G87" s="687"/>
    </row>
    <row r="88" spans="1:7">
      <c r="A88" s="687"/>
      <c r="B88" s="698"/>
      <c r="C88" s="687"/>
      <c r="D88" s="699" t="s">
        <v>1011</v>
      </c>
      <c r="E88" s="687" t="s">
        <v>1012</v>
      </c>
      <c r="F88" s="687" t="s">
        <v>1013</v>
      </c>
      <c r="G88" s="701" t="s">
        <v>1095</v>
      </c>
    </row>
    <row r="89" spans="1:7">
      <c r="A89" s="687"/>
      <c r="B89" s="698"/>
      <c r="C89" s="687"/>
      <c r="D89" s="700"/>
      <c r="E89" s="687"/>
      <c r="F89" s="687"/>
      <c r="G89" s="700"/>
    </row>
    <row r="90" spans="1:7">
      <c r="A90" s="282">
        <v>1</v>
      </c>
      <c r="B90" s="282">
        <v>2</v>
      </c>
      <c r="C90" s="282">
        <v>3</v>
      </c>
      <c r="D90" s="282" t="s">
        <v>419</v>
      </c>
      <c r="E90" s="282" t="s">
        <v>420</v>
      </c>
      <c r="F90" s="282" t="s">
        <v>421</v>
      </c>
      <c r="G90" s="282" t="s">
        <v>422</v>
      </c>
    </row>
    <row r="91" spans="1:7" ht="24">
      <c r="A91" s="291">
        <v>1061</v>
      </c>
      <c r="B91" s="292">
        <v>122100</v>
      </c>
      <c r="C91" s="293" t="s">
        <v>1096</v>
      </c>
      <c r="D91" s="294">
        <v>25585</v>
      </c>
      <c r="E91" s="294">
        <v>20927</v>
      </c>
      <c r="F91" s="294"/>
      <c r="G91" s="289">
        <f t="shared" ref="G91:G103" si="1">E91-F91</f>
        <v>20927</v>
      </c>
    </row>
    <row r="92" spans="1:7" s="290" customFormat="1" ht="24">
      <c r="A92" s="281">
        <v>1062</v>
      </c>
      <c r="B92" s="282">
        <v>123000</v>
      </c>
      <c r="C92" s="288" t="s">
        <v>1097</v>
      </c>
      <c r="D92" s="289">
        <f>SUM(D93:D96)</f>
        <v>57</v>
      </c>
      <c r="E92" s="289">
        <f>SUM(E93:E96)</f>
        <v>0</v>
      </c>
      <c r="F92" s="289">
        <f>SUM(F93:F96)</f>
        <v>0</v>
      </c>
      <c r="G92" s="289">
        <f t="shared" si="1"/>
        <v>0</v>
      </c>
    </row>
    <row r="93" spans="1:7" ht="17.25" customHeight="1">
      <c r="A93" s="291">
        <v>1063</v>
      </c>
      <c r="B93" s="292">
        <v>123100</v>
      </c>
      <c r="C93" s="293" t="s">
        <v>1098</v>
      </c>
      <c r="D93" s="294"/>
      <c r="E93" s="294"/>
      <c r="F93" s="294"/>
      <c r="G93" s="289">
        <f t="shared" si="1"/>
        <v>0</v>
      </c>
    </row>
    <row r="94" spans="1:7" ht="17.25" customHeight="1">
      <c r="A94" s="291">
        <v>1064</v>
      </c>
      <c r="B94" s="292">
        <v>123200</v>
      </c>
      <c r="C94" s="293" t="s">
        <v>1099</v>
      </c>
      <c r="D94" s="294">
        <v>57</v>
      </c>
      <c r="E94" s="294"/>
      <c r="F94" s="294"/>
      <c r="G94" s="289">
        <f t="shared" si="1"/>
        <v>0</v>
      </c>
    </row>
    <row r="95" spans="1:7" ht="17.25" customHeight="1">
      <c r="A95" s="291">
        <v>1065</v>
      </c>
      <c r="B95" s="292">
        <v>123300</v>
      </c>
      <c r="C95" s="293" t="s">
        <v>1100</v>
      </c>
      <c r="D95" s="294"/>
      <c r="E95" s="294"/>
      <c r="F95" s="294"/>
      <c r="G95" s="289">
        <f t="shared" si="1"/>
        <v>0</v>
      </c>
    </row>
    <row r="96" spans="1:7" ht="17.25" customHeight="1">
      <c r="A96" s="291">
        <v>1066</v>
      </c>
      <c r="B96" s="292">
        <v>123900</v>
      </c>
      <c r="C96" s="293" t="s">
        <v>1101</v>
      </c>
      <c r="D96" s="294"/>
      <c r="E96" s="294"/>
      <c r="F96" s="294"/>
      <c r="G96" s="289">
        <f t="shared" si="1"/>
        <v>0</v>
      </c>
    </row>
    <row r="97" spans="1:7" s="290" customFormat="1" ht="24">
      <c r="A97" s="281">
        <v>1067</v>
      </c>
      <c r="B97" s="282">
        <v>130000</v>
      </c>
      <c r="C97" s="288" t="s">
        <v>1102</v>
      </c>
      <c r="D97" s="289">
        <f>D98</f>
        <v>29596</v>
      </c>
      <c r="E97" s="289">
        <f>E98</f>
        <v>23105</v>
      </c>
      <c r="F97" s="289">
        <f>F98</f>
        <v>0</v>
      </c>
      <c r="G97" s="289">
        <f t="shared" si="1"/>
        <v>23105</v>
      </c>
    </row>
    <row r="98" spans="1:7" s="290" customFormat="1" ht="36">
      <c r="A98" s="281">
        <v>1068</v>
      </c>
      <c r="B98" s="282">
        <v>131000</v>
      </c>
      <c r="C98" s="288" t="s">
        <v>1103</v>
      </c>
      <c r="D98" s="289">
        <f>SUM(D99:D101)</f>
        <v>29596</v>
      </c>
      <c r="E98" s="289">
        <f>SUM(E99:E101)</f>
        <v>23105</v>
      </c>
      <c r="F98" s="289">
        <f>SUM(F99:F101)</f>
        <v>0</v>
      </c>
      <c r="G98" s="289">
        <f t="shared" si="1"/>
        <v>23105</v>
      </c>
    </row>
    <row r="99" spans="1:7" ht="17.25" customHeight="1">
      <c r="A99" s="291">
        <v>1069</v>
      </c>
      <c r="B99" s="292">
        <v>131100</v>
      </c>
      <c r="C99" s="293" t="s">
        <v>1104</v>
      </c>
      <c r="D99" s="294"/>
      <c r="E99" s="294"/>
      <c r="F99" s="294"/>
      <c r="G99" s="289">
        <f t="shared" si="1"/>
        <v>0</v>
      </c>
    </row>
    <row r="100" spans="1:7" ht="17.25" customHeight="1">
      <c r="A100" s="291">
        <v>1070</v>
      </c>
      <c r="B100" s="292">
        <v>131200</v>
      </c>
      <c r="C100" s="293" t="s">
        <v>1105</v>
      </c>
      <c r="D100" s="294">
        <v>29596</v>
      </c>
      <c r="E100" s="294">
        <v>23105</v>
      </c>
      <c r="F100" s="294"/>
      <c r="G100" s="289">
        <f t="shared" si="1"/>
        <v>23105</v>
      </c>
    </row>
    <row r="101" spans="1:7" ht="17.25" customHeight="1">
      <c r="A101" s="291">
        <v>1071</v>
      </c>
      <c r="B101" s="292">
        <v>131300</v>
      </c>
      <c r="C101" s="293" t="s">
        <v>1106</v>
      </c>
      <c r="D101" s="294"/>
      <c r="E101" s="294"/>
      <c r="F101" s="294"/>
      <c r="G101" s="289">
        <f t="shared" si="1"/>
        <v>0</v>
      </c>
    </row>
    <row r="102" spans="1:7" s="290" customFormat="1" ht="17.25" customHeight="1">
      <c r="A102" s="281">
        <v>1072</v>
      </c>
      <c r="B102" s="282"/>
      <c r="C102" s="288" t="s">
        <v>1107</v>
      </c>
      <c r="D102" s="289">
        <f>D23+D54</f>
        <v>91544</v>
      </c>
      <c r="E102" s="289">
        <f>E23+E54</f>
        <v>166392</v>
      </c>
      <c r="F102" s="289">
        <f>F23+F54</f>
        <v>79050</v>
      </c>
      <c r="G102" s="289">
        <f t="shared" si="1"/>
        <v>87342</v>
      </c>
    </row>
    <row r="103" spans="1:7" ht="17.25" customHeight="1">
      <c r="A103" s="281">
        <v>1073</v>
      </c>
      <c r="B103" s="282" t="s">
        <v>1108</v>
      </c>
      <c r="C103" s="299" t="s">
        <v>1109</v>
      </c>
      <c r="D103" s="294"/>
      <c r="E103" s="294"/>
      <c r="F103" s="294"/>
      <c r="G103" s="289">
        <f t="shared" si="1"/>
        <v>0</v>
      </c>
    </row>
    <row r="104" spans="1:7">
      <c r="A104" s="692" t="s">
        <v>533</v>
      </c>
      <c r="B104" s="688" t="s">
        <v>534</v>
      </c>
      <c r="C104" s="693" t="s">
        <v>535</v>
      </c>
      <c r="D104" s="693"/>
      <c r="E104" s="693"/>
      <c r="F104" s="693" t="s">
        <v>1110</v>
      </c>
      <c r="G104" s="693"/>
    </row>
    <row r="105" spans="1:7" ht="24">
      <c r="A105" s="692"/>
      <c r="B105" s="688"/>
      <c r="C105" s="693"/>
      <c r="D105" s="693"/>
      <c r="E105" s="693"/>
      <c r="F105" s="302" t="s">
        <v>1111</v>
      </c>
      <c r="G105" s="302" t="s">
        <v>1112</v>
      </c>
    </row>
    <row r="106" spans="1:7" s="297" customFormat="1">
      <c r="A106" s="301">
        <v>1</v>
      </c>
      <c r="B106" s="301">
        <v>2</v>
      </c>
      <c r="C106" s="694">
        <v>3</v>
      </c>
      <c r="D106" s="694"/>
      <c r="E106" s="694"/>
      <c r="F106" s="303" t="s">
        <v>419</v>
      </c>
      <c r="G106" s="303" t="s">
        <v>420</v>
      </c>
    </row>
    <row r="107" spans="1:7" ht="21.75" customHeight="1">
      <c r="A107" s="300"/>
      <c r="B107" s="301"/>
      <c r="C107" s="695" t="s">
        <v>1113</v>
      </c>
      <c r="D107" s="696"/>
      <c r="E107" s="697"/>
      <c r="F107" s="289"/>
      <c r="G107" s="289"/>
    </row>
    <row r="108" spans="1:7" s="290" customFormat="1" ht="21.75" customHeight="1">
      <c r="A108" s="281">
        <v>1074</v>
      </c>
      <c r="B108" s="282">
        <v>200000</v>
      </c>
      <c r="C108" s="678" t="s">
        <v>1114</v>
      </c>
      <c r="D108" s="678"/>
      <c r="E108" s="678"/>
      <c r="F108" s="289">
        <f>F109+F133+F155+F213+F241+F255</f>
        <v>55238</v>
      </c>
      <c r="G108" s="289">
        <f>G109+G133+G155+G213+G241+G255</f>
        <v>44033</v>
      </c>
    </row>
    <row r="109" spans="1:7" s="290" customFormat="1" ht="21.75" customHeight="1">
      <c r="A109" s="281">
        <v>1075</v>
      </c>
      <c r="B109" s="282">
        <v>210000</v>
      </c>
      <c r="C109" s="690" t="s">
        <v>1115</v>
      </c>
      <c r="D109" s="690"/>
      <c r="E109" s="690"/>
      <c r="F109" s="289">
        <f>F110+F120+F127+F129+F131</f>
        <v>0</v>
      </c>
      <c r="G109" s="289">
        <f>G110+G120+G127+G129+G131</f>
        <v>0</v>
      </c>
    </row>
    <row r="110" spans="1:7" s="290" customFormat="1" ht="21.75" customHeight="1">
      <c r="A110" s="281">
        <v>1076</v>
      </c>
      <c r="B110" s="282">
        <v>211000</v>
      </c>
      <c r="C110" s="678" t="s">
        <v>1116</v>
      </c>
      <c r="D110" s="678"/>
      <c r="E110" s="678"/>
      <c r="F110" s="289">
        <f>SUM(F111:F119)</f>
        <v>0</v>
      </c>
      <c r="G110" s="289">
        <f>SUM(G111:G119)</f>
        <v>0</v>
      </c>
    </row>
    <row r="111" spans="1:7" ht="21.75" customHeight="1">
      <c r="A111" s="291">
        <v>1077</v>
      </c>
      <c r="B111" s="292">
        <v>211100</v>
      </c>
      <c r="C111" s="681" t="s">
        <v>1117</v>
      </c>
      <c r="D111" s="681"/>
      <c r="E111" s="681"/>
      <c r="F111" s="294"/>
      <c r="G111" s="294"/>
    </row>
    <row r="112" spans="1:7" ht="21.75" customHeight="1">
      <c r="A112" s="291">
        <v>1078</v>
      </c>
      <c r="B112" s="292">
        <v>211200</v>
      </c>
      <c r="C112" s="681" t="s">
        <v>1118</v>
      </c>
      <c r="D112" s="681"/>
      <c r="E112" s="681"/>
      <c r="F112" s="294"/>
      <c r="G112" s="294"/>
    </row>
    <row r="113" spans="1:8" s="305" customFormat="1" ht="24" customHeight="1">
      <c r="A113" s="291">
        <v>1079</v>
      </c>
      <c r="B113" s="292">
        <v>211300</v>
      </c>
      <c r="C113" s="681" t="s">
        <v>1119</v>
      </c>
      <c r="D113" s="681"/>
      <c r="E113" s="681"/>
      <c r="F113" s="294"/>
      <c r="G113" s="294"/>
      <c r="H113" s="266"/>
    </row>
    <row r="114" spans="1:8" ht="21.75" customHeight="1">
      <c r="A114" s="291">
        <v>1080</v>
      </c>
      <c r="B114" s="292">
        <v>211400</v>
      </c>
      <c r="C114" s="681" t="s">
        <v>1120</v>
      </c>
      <c r="D114" s="681"/>
      <c r="E114" s="681"/>
      <c r="F114" s="294"/>
      <c r="G114" s="294"/>
    </row>
    <row r="115" spans="1:8" ht="21.75" customHeight="1">
      <c r="A115" s="291">
        <v>1081</v>
      </c>
      <c r="B115" s="292">
        <v>211500</v>
      </c>
      <c r="C115" s="681" t="s">
        <v>1121</v>
      </c>
      <c r="D115" s="681"/>
      <c r="E115" s="681"/>
      <c r="F115" s="294"/>
      <c r="G115" s="294"/>
    </row>
    <row r="116" spans="1:8" ht="21.75" customHeight="1">
      <c r="A116" s="291">
        <v>1082</v>
      </c>
      <c r="B116" s="292">
        <v>211600</v>
      </c>
      <c r="C116" s="681" t="s">
        <v>1122</v>
      </c>
      <c r="D116" s="681"/>
      <c r="E116" s="681"/>
      <c r="F116" s="294"/>
      <c r="G116" s="294"/>
    </row>
    <row r="117" spans="1:8" ht="21.75" customHeight="1">
      <c r="A117" s="291">
        <v>1083</v>
      </c>
      <c r="B117" s="292" t="s">
        <v>1123</v>
      </c>
      <c r="C117" s="681" t="s">
        <v>1124</v>
      </c>
      <c r="D117" s="681"/>
      <c r="E117" s="681"/>
      <c r="F117" s="294"/>
      <c r="G117" s="294"/>
    </row>
    <row r="118" spans="1:8" ht="21.75" customHeight="1">
      <c r="A118" s="291">
        <v>1084</v>
      </c>
      <c r="B118" s="292">
        <v>211800</v>
      </c>
      <c r="C118" s="681" t="s">
        <v>1125</v>
      </c>
      <c r="D118" s="681"/>
      <c r="E118" s="681"/>
      <c r="F118" s="294"/>
      <c r="G118" s="294"/>
    </row>
    <row r="119" spans="1:8" ht="21.75" customHeight="1">
      <c r="A119" s="291">
        <v>1085</v>
      </c>
      <c r="B119" s="292" t="s">
        <v>1126</v>
      </c>
      <c r="C119" s="681" t="s">
        <v>1127</v>
      </c>
      <c r="D119" s="681"/>
      <c r="E119" s="681"/>
      <c r="F119" s="294"/>
      <c r="G119" s="294"/>
    </row>
    <row r="120" spans="1:8" s="290" customFormat="1" ht="21.75" customHeight="1">
      <c r="A120" s="281">
        <v>1086</v>
      </c>
      <c r="B120" s="282">
        <v>212000</v>
      </c>
      <c r="C120" s="689" t="s">
        <v>1128</v>
      </c>
      <c r="D120" s="689"/>
      <c r="E120" s="689"/>
      <c r="F120" s="289">
        <f>SUM(F121:F126)</f>
        <v>0</v>
      </c>
      <c r="G120" s="289">
        <f>SUM(G121:G126)</f>
        <v>0</v>
      </c>
    </row>
    <row r="121" spans="1:8" ht="24.75" customHeight="1">
      <c r="A121" s="291">
        <v>1087</v>
      </c>
      <c r="B121" s="292">
        <v>212100</v>
      </c>
      <c r="C121" s="681" t="s">
        <v>1129</v>
      </c>
      <c r="D121" s="681"/>
      <c r="E121" s="681"/>
      <c r="F121" s="294"/>
      <c r="G121" s="294"/>
    </row>
    <row r="122" spans="1:8" ht="21.75" customHeight="1">
      <c r="A122" s="291">
        <v>1088</v>
      </c>
      <c r="B122" s="292">
        <v>212200</v>
      </c>
      <c r="C122" s="681" t="s">
        <v>1130</v>
      </c>
      <c r="D122" s="681"/>
      <c r="E122" s="681"/>
      <c r="F122" s="294"/>
      <c r="G122" s="294"/>
    </row>
    <row r="123" spans="1:8" ht="21.75" customHeight="1">
      <c r="A123" s="291">
        <v>1089</v>
      </c>
      <c r="B123" s="292">
        <v>212300</v>
      </c>
      <c r="C123" s="681" t="s">
        <v>1131</v>
      </c>
      <c r="D123" s="681"/>
      <c r="E123" s="681"/>
      <c r="F123" s="294"/>
      <c r="G123" s="294"/>
    </row>
    <row r="124" spans="1:8" ht="21.75" customHeight="1">
      <c r="A124" s="291">
        <v>1090</v>
      </c>
      <c r="B124" s="292">
        <v>212400</v>
      </c>
      <c r="C124" s="681" t="s">
        <v>1132</v>
      </c>
      <c r="D124" s="681"/>
      <c r="E124" s="681"/>
      <c r="F124" s="294"/>
      <c r="G124" s="294"/>
    </row>
    <row r="125" spans="1:8" ht="21.75" customHeight="1">
      <c r="A125" s="291">
        <v>1091</v>
      </c>
      <c r="B125" s="292">
        <v>212500</v>
      </c>
      <c r="C125" s="681" t="s">
        <v>1133</v>
      </c>
      <c r="D125" s="681"/>
      <c r="E125" s="681"/>
      <c r="F125" s="294"/>
      <c r="G125" s="294"/>
    </row>
    <row r="126" spans="1:8" ht="21.75" customHeight="1">
      <c r="A126" s="291">
        <v>1092</v>
      </c>
      <c r="B126" s="292">
        <v>212600</v>
      </c>
      <c r="C126" s="681" t="s">
        <v>1134</v>
      </c>
      <c r="D126" s="681"/>
      <c r="E126" s="681"/>
      <c r="F126" s="294"/>
      <c r="G126" s="294"/>
    </row>
    <row r="127" spans="1:8" s="290" customFormat="1" ht="21.75" customHeight="1">
      <c r="A127" s="281">
        <v>1093</v>
      </c>
      <c r="B127" s="282">
        <v>213000</v>
      </c>
      <c r="C127" s="689" t="s">
        <v>1135</v>
      </c>
      <c r="D127" s="689"/>
      <c r="E127" s="689"/>
      <c r="F127" s="289">
        <f>F128</f>
        <v>0</v>
      </c>
      <c r="G127" s="289">
        <f>G128</f>
        <v>0</v>
      </c>
    </row>
    <row r="128" spans="1:8" ht="21.75" customHeight="1">
      <c r="A128" s="291">
        <v>1094</v>
      </c>
      <c r="B128" s="292">
        <v>213100</v>
      </c>
      <c r="C128" s="681" t="s">
        <v>1136</v>
      </c>
      <c r="D128" s="681"/>
      <c r="E128" s="681"/>
      <c r="F128" s="294"/>
      <c r="G128" s="294"/>
    </row>
    <row r="129" spans="1:7" ht="25.5" customHeight="1">
      <c r="A129" s="281">
        <v>1095</v>
      </c>
      <c r="B129" s="282">
        <v>214000</v>
      </c>
      <c r="C129" s="690" t="s">
        <v>1137</v>
      </c>
      <c r="D129" s="690"/>
      <c r="E129" s="690"/>
      <c r="F129" s="289">
        <f>F130</f>
        <v>0</v>
      </c>
      <c r="G129" s="289">
        <f>G130</f>
        <v>0</v>
      </c>
    </row>
    <row r="130" spans="1:7" ht="21.75" customHeight="1">
      <c r="A130" s="291">
        <v>1096</v>
      </c>
      <c r="B130" s="292">
        <v>214100</v>
      </c>
      <c r="C130" s="691" t="s">
        <v>1138</v>
      </c>
      <c r="D130" s="691"/>
      <c r="E130" s="691"/>
      <c r="F130" s="294"/>
      <c r="G130" s="294"/>
    </row>
    <row r="131" spans="1:7" ht="22.5" customHeight="1">
      <c r="A131" s="281">
        <v>1097</v>
      </c>
      <c r="B131" s="282">
        <v>215000</v>
      </c>
      <c r="C131" s="690" t="s">
        <v>1139</v>
      </c>
      <c r="D131" s="690"/>
      <c r="E131" s="690"/>
      <c r="F131" s="289">
        <f>F132</f>
        <v>0</v>
      </c>
      <c r="G131" s="289">
        <f>G132</f>
        <v>0</v>
      </c>
    </row>
    <row r="132" spans="1:7" ht="21.75" customHeight="1">
      <c r="A132" s="291">
        <v>1098</v>
      </c>
      <c r="B132" s="292">
        <v>215100</v>
      </c>
      <c r="C132" s="691" t="s">
        <v>1140</v>
      </c>
      <c r="D132" s="691"/>
      <c r="E132" s="691"/>
      <c r="F132" s="294"/>
      <c r="G132" s="294"/>
    </row>
    <row r="133" spans="1:7" s="290" customFormat="1" ht="21.75" customHeight="1">
      <c r="A133" s="281">
        <v>1099</v>
      </c>
      <c r="B133" s="282">
        <v>220000</v>
      </c>
      <c r="C133" s="689" t="s">
        <v>1141</v>
      </c>
      <c r="D133" s="689"/>
      <c r="E133" s="689"/>
      <c r="F133" s="289">
        <f>F134+F146+F153</f>
        <v>0</v>
      </c>
      <c r="G133" s="289">
        <f>G134+G146+G153</f>
        <v>0</v>
      </c>
    </row>
    <row r="134" spans="1:7" s="290" customFormat="1" ht="21.75" customHeight="1">
      <c r="A134" s="281">
        <v>1100</v>
      </c>
      <c r="B134" s="282">
        <v>221000</v>
      </c>
      <c r="C134" s="689" t="s">
        <v>1142</v>
      </c>
      <c r="D134" s="689" t="s">
        <v>1142</v>
      </c>
      <c r="E134" s="689" t="s">
        <v>1142</v>
      </c>
      <c r="F134" s="289">
        <f>SUM(F135:F142)</f>
        <v>0</v>
      </c>
      <c r="G134" s="289">
        <f>SUM(G135:G142)</f>
        <v>0</v>
      </c>
    </row>
    <row r="135" spans="1:7" ht="25.5" customHeight="1">
      <c r="A135" s="291">
        <v>1101</v>
      </c>
      <c r="B135" s="292">
        <v>221100</v>
      </c>
      <c r="C135" s="681" t="s">
        <v>1143</v>
      </c>
      <c r="D135" s="681" t="s">
        <v>1143</v>
      </c>
      <c r="E135" s="681" t="s">
        <v>1143</v>
      </c>
      <c r="F135" s="294"/>
      <c r="G135" s="294"/>
    </row>
    <row r="136" spans="1:7" ht="21.75" customHeight="1">
      <c r="A136" s="291">
        <v>1102</v>
      </c>
      <c r="B136" s="292">
        <v>221200</v>
      </c>
      <c r="C136" s="681" t="s">
        <v>1144</v>
      </c>
      <c r="D136" s="681" t="s">
        <v>1144</v>
      </c>
      <c r="E136" s="681" t="s">
        <v>1144</v>
      </c>
      <c r="F136" s="294"/>
      <c r="G136" s="294"/>
    </row>
    <row r="137" spans="1:7" ht="25.5" customHeight="1">
      <c r="A137" s="291">
        <v>1103</v>
      </c>
      <c r="B137" s="292">
        <v>221300</v>
      </c>
      <c r="C137" s="681" t="s">
        <v>1145</v>
      </c>
      <c r="D137" s="681" t="s">
        <v>1145</v>
      </c>
      <c r="E137" s="681" t="s">
        <v>1145</v>
      </c>
      <c r="F137" s="294"/>
      <c r="G137" s="294"/>
    </row>
    <row r="138" spans="1:7" ht="21.75" customHeight="1">
      <c r="A138" s="291">
        <v>1104</v>
      </c>
      <c r="B138" s="292">
        <v>221400</v>
      </c>
      <c r="C138" s="681" t="s">
        <v>1146</v>
      </c>
      <c r="D138" s="681" t="s">
        <v>1146</v>
      </c>
      <c r="E138" s="681" t="s">
        <v>1146</v>
      </c>
      <c r="F138" s="294"/>
      <c r="G138" s="294"/>
    </row>
    <row r="139" spans="1:7" ht="21.75" customHeight="1">
      <c r="A139" s="291">
        <v>1105</v>
      </c>
      <c r="B139" s="292">
        <v>221500</v>
      </c>
      <c r="C139" s="681" t="s">
        <v>1147</v>
      </c>
      <c r="D139" s="681" t="s">
        <v>1147</v>
      </c>
      <c r="E139" s="681" t="s">
        <v>1147</v>
      </c>
      <c r="F139" s="294"/>
      <c r="G139" s="294"/>
    </row>
    <row r="140" spans="1:7" ht="21.75" customHeight="1">
      <c r="A140" s="291">
        <v>1106</v>
      </c>
      <c r="B140" s="292">
        <v>221600</v>
      </c>
      <c r="C140" s="681" t="s">
        <v>1148</v>
      </c>
      <c r="D140" s="681" t="s">
        <v>1148</v>
      </c>
      <c r="E140" s="681" t="s">
        <v>1148</v>
      </c>
      <c r="F140" s="294"/>
      <c r="G140" s="294"/>
    </row>
    <row r="141" spans="1:7" ht="21.75" customHeight="1">
      <c r="A141" s="291">
        <v>1107</v>
      </c>
      <c r="B141" s="292">
        <v>221700</v>
      </c>
      <c r="C141" s="681" t="s">
        <v>1149</v>
      </c>
      <c r="D141" s="681" t="s">
        <v>1149</v>
      </c>
      <c r="E141" s="681" t="s">
        <v>1149</v>
      </c>
      <c r="F141" s="294"/>
      <c r="G141" s="294"/>
    </row>
    <row r="142" spans="1:7" ht="21.75" customHeight="1">
      <c r="A142" s="291">
        <v>1108</v>
      </c>
      <c r="B142" s="292">
        <v>221800</v>
      </c>
      <c r="C142" s="681" t="s">
        <v>1150</v>
      </c>
      <c r="D142" s="681" t="s">
        <v>1150</v>
      </c>
      <c r="E142" s="681" t="s">
        <v>1150</v>
      </c>
      <c r="F142" s="294"/>
      <c r="G142" s="294"/>
    </row>
    <row r="143" spans="1:7">
      <c r="A143" s="687" t="s">
        <v>533</v>
      </c>
      <c r="B143" s="688" t="s">
        <v>534</v>
      </c>
      <c r="C143" s="680" t="s">
        <v>535</v>
      </c>
      <c r="D143" s="680"/>
      <c r="E143" s="680"/>
      <c r="F143" s="680" t="s">
        <v>1110</v>
      </c>
      <c r="G143" s="680"/>
    </row>
    <row r="144" spans="1:7" ht="24">
      <c r="A144" s="687"/>
      <c r="B144" s="688"/>
      <c r="C144" s="680"/>
      <c r="D144" s="680"/>
      <c r="E144" s="680"/>
      <c r="F144" s="307" t="s">
        <v>1111</v>
      </c>
      <c r="G144" s="307" t="s">
        <v>1112</v>
      </c>
    </row>
    <row r="145" spans="1:7">
      <c r="A145" s="281">
        <v>1</v>
      </c>
      <c r="B145" s="282">
        <v>2</v>
      </c>
      <c r="C145" s="680">
        <v>3</v>
      </c>
      <c r="D145" s="680"/>
      <c r="E145" s="680"/>
      <c r="F145" s="308" t="s">
        <v>1151</v>
      </c>
      <c r="G145" s="308" t="s">
        <v>1152</v>
      </c>
    </row>
    <row r="146" spans="1:7" s="290" customFormat="1" ht="20.25" customHeight="1">
      <c r="A146" s="281">
        <v>1109</v>
      </c>
      <c r="B146" s="282">
        <v>222000</v>
      </c>
      <c r="C146" s="689" t="s">
        <v>1153</v>
      </c>
      <c r="D146" s="689" t="s">
        <v>1153</v>
      </c>
      <c r="E146" s="689" t="s">
        <v>1153</v>
      </c>
      <c r="F146" s="289">
        <f>F147+F148+F149+F150+F151+F152</f>
        <v>0</v>
      </c>
      <c r="G146" s="289">
        <f>G147+G148+G149+G150+G151+G152</f>
        <v>0</v>
      </c>
    </row>
    <row r="147" spans="1:7" ht="22.5" customHeight="1">
      <c r="A147" s="291">
        <v>1110</v>
      </c>
      <c r="B147" s="292">
        <v>222100</v>
      </c>
      <c r="C147" s="681" t="s">
        <v>1154</v>
      </c>
      <c r="D147" s="681" t="s">
        <v>1154</v>
      </c>
      <c r="E147" s="681" t="s">
        <v>1154</v>
      </c>
      <c r="F147" s="294"/>
      <c r="G147" s="294"/>
    </row>
    <row r="148" spans="1:7" ht="20.25" customHeight="1">
      <c r="A148" s="291">
        <v>1111</v>
      </c>
      <c r="B148" s="292">
        <v>222200</v>
      </c>
      <c r="C148" s="681" t="s">
        <v>1155</v>
      </c>
      <c r="D148" s="681"/>
      <c r="E148" s="681"/>
      <c r="F148" s="294"/>
      <c r="G148" s="294"/>
    </row>
    <row r="149" spans="1:7" ht="20.25" customHeight="1">
      <c r="A149" s="291">
        <v>1112</v>
      </c>
      <c r="B149" s="292">
        <v>222300</v>
      </c>
      <c r="C149" s="681" t="s">
        <v>1156</v>
      </c>
      <c r="D149" s="681"/>
      <c r="E149" s="681"/>
      <c r="F149" s="294"/>
      <c r="G149" s="294"/>
    </row>
    <row r="150" spans="1:7" ht="20.25" customHeight="1">
      <c r="A150" s="291">
        <v>1113</v>
      </c>
      <c r="B150" s="292">
        <v>222400</v>
      </c>
      <c r="C150" s="681" t="s">
        <v>1157</v>
      </c>
      <c r="D150" s="681"/>
      <c r="E150" s="681"/>
      <c r="F150" s="294"/>
      <c r="G150" s="294"/>
    </row>
    <row r="151" spans="1:7" ht="20.25" customHeight="1">
      <c r="A151" s="291">
        <v>1114</v>
      </c>
      <c r="B151" s="292">
        <v>222500</v>
      </c>
      <c r="C151" s="681" t="s">
        <v>1158</v>
      </c>
      <c r="D151" s="681"/>
      <c r="E151" s="681"/>
      <c r="F151" s="294"/>
      <c r="G151" s="294"/>
    </row>
    <row r="152" spans="1:7" ht="20.25" customHeight="1">
      <c r="A152" s="291">
        <v>1115</v>
      </c>
      <c r="B152" s="292">
        <v>222600</v>
      </c>
      <c r="C152" s="681" t="s">
        <v>1159</v>
      </c>
      <c r="D152" s="681"/>
      <c r="E152" s="681"/>
      <c r="F152" s="294"/>
      <c r="G152" s="294"/>
    </row>
    <row r="153" spans="1:7" s="290" customFormat="1" ht="20.25" customHeight="1">
      <c r="A153" s="281">
        <v>1116</v>
      </c>
      <c r="B153" s="282">
        <v>223000</v>
      </c>
      <c r="C153" s="689" t="s">
        <v>1160</v>
      </c>
      <c r="D153" s="689"/>
      <c r="E153" s="689"/>
      <c r="F153" s="289">
        <f>F154</f>
        <v>0</v>
      </c>
      <c r="G153" s="289">
        <f>G154</f>
        <v>0</v>
      </c>
    </row>
    <row r="154" spans="1:7" ht="20.25" customHeight="1">
      <c r="A154" s="291">
        <v>1117</v>
      </c>
      <c r="B154" s="292">
        <v>223100</v>
      </c>
      <c r="C154" s="681" t="s">
        <v>1161</v>
      </c>
      <c r="D154" s="681"/>
      <c r="E154" s="681"/>
      <c r="F154" s="294"/>
      <c r="G154" s="294"/>
    </row>
    <row r="155" spans="1:7" s="290" customFormat="1" ht="25.5" customHeight="1">
      <c r="A155" s="281">
        <v>1118</v>
      </c>
      <c r="B155" s="282">
        <v>230000</v>
      </c>
      <c r="C155" s="689" t="s">
        <v>1162</v>
      </c>
      <c r="D155" s="689"/>
      <c r="E155" s="689"/>
      <c r="F155" s="289">
        <f>F156+F162+F168+F174+F178+F187+F193+F201+F207</f>
        <v>9213</v>
      </c>
      <c r="G155" s="289">
        <f>G156+G162+G168+G174+G178+G187+G193+G201+G207</f>
        <v>11136</v>
      </c>
    </row>
    <row r="156" spans="1:7" s="290" customFormat="1" ht="20.25" customHeight="1">
      <c r="A156" s="281">
        <v>1119</v>
      </c>
      <c r="B156" s="282">
        <v>231000</v>
      </c>
      <c r="C156" s="689" t="s">
        <v>1163</v>
      </c>
      <c r="D156" s="689"/>
      <c r="E156" s="689"/>
      <c r="F156" s="289">
        <f>SUM(F157:F161)</f>
        <v>7545</v>
      </c>
      <c r="G156" s="289">
        <f>SUM(G157:G161)</f>
        <v>7983</v>
      </c>
    </row>
    <row r="157" spans="1:7" ht="20.25" customHeight="1">
      <c r="A157" s="291">
        <v>1120</v>
      </c>
      <c r="B157" s="292">
        <v>231100</v>
      </c>
      <c r="C157" s="681" t="s">
        <v>1164</v>
      </c>
      <c r="D157" s="681"/>
      <c r="E157" s="681"/>
      <c r="F157" s="294">
        <v>5542</v>
      </c>
      <c r="G157" s="294">
        <v>5867</v>
      </c>
    </row>
    <row r="158" spans="1:7" ht="20.25" customHeight="1">
      <c r="A158" s="291">
        <v>1121</v>
      </c>
      <c r="B158" s="292">
        <v>231200</v>
      </c>
      <c r="C158" s="681" t="s">
        <v>1165</v>
      </c>
      <c r="D158" s="681"/>
      <c r="E158" s="681"/>
      <c r="F158" s="294">
        <v>516</v>
      </c>
      <c r="G158" s="294">
        <v>540</v>
      </c>
    </row>
    <row r="159" spans="1:7" ht="22.5" customHeight="1">
      <c r="A159" s="291">
        <v>1122</v>
      </c>
      <c r="B159" s="292">
        <v>231300</v>
      </c>
      <c r="C159" s="681" t="s">
        <v>1166</v>
      </c>
      <c r="D159" s="681"/>
      <c r="E159" s="681"/>
      <c r="F159" s="294">
        <v>1047</v>
      </c>
      <c r="G159" s="294">
        <v>1109</v>
      </c>
    </row>
    <row r="160" spans="1:7" ht="20.25" customHeight="1">
      <c r="A160" s="291">
        <v>1123</v>
      </c>
      <c r="B160" s="292">
        <v>231400</v>
      </c>
      <c r="C160" s="681" t="s">
        <v>1167</v>
      </c>
      <c r="D160" s="681"/>
      <c r="E160" s="681"/>
      <c r="F160" s="294">
        <v>384</v>
      </c>
      <c r="G160" s="294">
        <v>408</v>
      </c>
    </row>
    <row r="161" spans="1:7" ht="20.25" customHeight="1">
      <c r="A161" s="291">
        <v>1124</v>
      </c>
      <c r="B161" s="292">
        <v>231500</v>
      </c>
      <c r="C161" s="681" t="s">
        <v>1168</v>
      </c>
      <c r="D161" s="681"/>
      <c r="E161" s="681"/>
      <c r="F161" s="294">
        <v>56</v>
      </c>
      <c r="G161" s="294">
        <v>59</v>
      </c>
    </row>
    <row r="162" spans="1:7" s="290" customFormat="1" ht="20.25" customHeight="1">
      <c r="A162" s="281">
        <v>1125</v>
      </c>
      <c r="B162" s="282">
        <v>232000</v>
      </c>
      <c r="C162" s="689" t="s">
        <v>1169</v>
      </c>
      <c r="D162" s="689"/>
      <c r="E162" s="689"/>
      <c r="F162" s="289">
        <f>SUM(F163:F167)</f>
        <v>0</v>
      </c>
      <c r="G162" s="289">
        <f>SUM(G163:G167)</f>
        <v>0</v>
      </c>
    </row>
    <row r="163" spans="1:7" ht="20.25" customHeight="1">
      <c r="A163" s="291">
        <v>1126</v>
      </c>
      <c r="B163" s="292">
        <v>232100</v>
      </c>
      <c r="C163" s="681" t="s">
        <v>1170</v>
      </c>
      <c r="D163" s="681"/>
      <c r="E163" s="681"/>
      <c r="F163" s="294"/>
      <c r="G163" s="294"/>
    </row>
    <row r="164" spans="1:7" ht="20.25" customHeight="1">
      <c r="A164" s="291">
        <v>1127</v>
      </c>
      <c r="B164" s="292">
        <v>232200</v>
      </c>
      <c r="C164" s="681" t="s">
        <v>1171</v>
      </c>
      <c r="D164" s="681"/>
      <c r="E164" s="681"/>
      <c r="F164" s="294"/>
      <c r="G164" s="294"/>
    </row>
    <row r="165" spans="1:7" ht="24" customHeight="1">
      <c r="A165" s="291">
        <v>1128</v>
      </c>
      <c r="B165" s="292">
        <v>232300</v>
      </c>
      <c r="C165" s="681" t="s">
        <v>1172</v>
      </c>
      <c r="D165" s="681"/>
      <c r="E165" s="681"/>
      <c r="F165" s="294"/>
      <c r="G165" s="294"/>
    </row>
    <row r="166" spans="1:7" ht="25.5" customHeight="1">
      <c r="A166" s="291">
        <v>1129</v>
      </c>
      <c r="B166" s="292">
        <v>232400</v>
      </c>
      <c r="C166" s="681" t="s">
        <v>1173</v>
      </c>
      <c r="D166" s="681"/>
      <c r="E166" s="681"/>
      <c r="F166" s="294"/>
      <c r="G166" s="294"/>
    </row>
    <row r="167" spans="1:7" ht="20.25" customHeight="1">
      <c r="A167" s="291">
        <v>1130</v>
      </c>
      <c r="B167" s="292">
        <v>232500</v>
      </c>
      <c r="C167" s="681" t="s">
        <v>1174</v>
      </c>
      <c r="D167" s="681"/>
      <c r="E167" s="681"/>
      <c r="F167" s="294"/>
      <c r="G167" s="294"/>
    </row>
    <row r="168" spans="1:7" s="290" customFormat="1" ht="20.25" customHeight="1">
      <c r="A168" s="281">
        <v>1131</v>
      </c>
      <c r="B168" s="282">
        <v>233000</v>
      </c>
      <c r="C168" s="689" t="s">
        <v>1175</v>
      </c>
      <c r="D168" s="689"/>
      <c r="E168" s="689"/>
      <c r="F168" s="289">
        <f>SUM(F169:F173)</f>
        <v>0</v>
      </c>
      <c r="G168" s="289">
        <f>SUM(G169:G173)</f>
        <v>448</v>
      </c>
    </row>
    <row r="169" spans="1:7" ht="20.25" customHeight="1">
      <c r="A169" s="291">
        <v>1132</v>
      </c>
      <c r="B169" s="292">
        <v>233100</v>
      </c>
      <c r="C169" s="681" t="s">
        <v>1176</v>
      </c>
      <c r="D169" s="681"/>
      <c r="E169" s="681"/>
      <c r="F169" s="294"/>
      <c r="G169" s="294">
        <v>409</v>
      </c>
    </row>
    <row r="170" spans="1:7" ht="20.25" customHeight="1">
      <c r="A170" s="291">
        <v>1133</v>
      </c>
      <c r="B170" s="292">
        <v>233200</v>
      </c>
      <c r="C170" s="681" t="s">
        <v>1177</v>
      </c>
      <c r="D170" s="681"/>
      <c r="E170" s="681"/>
      <c r="F170" s="294"/>
      <c r="G170" s="294">
        <v>39</v>
      </c>
    </row>
    <row r="171" spans="1:7" ht="26.25" customHeight="1">
      <c r="A171" s="291">
        <v>1134</v>
      </c>
      <c r="B171" s="292">
        <v>233300</v>
      </c>
      <c r="C171" s="681" t="s">
        <v>1178</v>
      </c>
      <c r="D171" s="681"/>
      <c r="E171" s="681"/>
      <c r="F171" s="294"/>
      <c r="G171" s="294"/>
    </row>
    <row r="172" spans="1:7" ht="26.25" customHeight="1">
      <c r="A172" s="291">
        <v>1135</v>
      </c>
      <c r="B172" s="292">
        <v>233400</v>
      </c>
      <c r="C172" s="681" t="s">
        <v>1179</v>
      </c>
      <c r="D172" s="681"/>
      <c r="E172" s="681"/>
      <c r="F172" s="294"/>
      <c r="G172" s="294"/>
    </row>
    <row r="173" spans="1:7" ht="26.25" customHeight="1">
      <c r="A173" s="291">
        <v>1136</v>
      </c>
      <c r="B173" s="292">
        <v>233500</v>
      </c>
      <c r="C173" s="681" t="s">
        <v>1180</v>
      </c>
      <c r="D173" s="681"/>
      <c r="E173" s="681"/>
      <c r="F173" s="294"/>
      <c r="G173" s="294"/>
    </row>
    <row r="174" spans="1:7" s="290" customFormat="1" ht="25.5" customHeight="1">
      <c r="A174" s="281">
        <v>1137</v>
      </c>
      <c r="B174" s="282">
        <v>234000</v>
      </c>
      <c r="C174" s="689" t="s">
        <v>1181</v>
      </c>
      <c r="D174" s="689"/>
      <c r="E174" s="689"/>
      <c r="F174" s="289">
        <f>SUM(F175:F177)</f>
        <v>1299</v>
      </c>
      <c r="G174" s="289">
        <f>SUM(G175:G177)</f>
        <v>1316</v>
      </c>
    </row>
    <row r="175" spans="1:7" ht="24.75" customHeight="1">
      <c r="A175" s="291">
        <v>1138</v>
      </c>
      <c r="B175" s="292">
        <v>234100</v>
      </c>
      <c r="C175" s="681" t="s">
        <v>1182</v>
      </c>
      <c r="D175" s="681"/>
      <c r="E175" s="681"/>
      <c r="F175" s="294">
        <v>914</v>
      </c>
      <c r="G175" s="294">
        <v>908</v>
      </c>
    </row>
    <row r="176" spans="1:7" ht="20.25" customHeight="1">
      <c r="A176" s="291">
        <v>1139</v>
      </c>
      <c r="B176" s="292">
        <v>234200</v>
      </c>
      <c r="C176" s="681" t="s">
        <v>1183</v>
      </c>
      <c r="D176" s="681"/>
      <c r="E176" s="681"/>
      <c r="F176" s="294">
        <v>385</v>
      </c>
      <c r="G176" s="294">
        <v>408</v>
      </c>
    </row>
    <row r="177" spans="1:7" ht="20.25" customHeight="1">
      <c r="A177" s="291">
        <v>1140</v>
      </c>
      <c r="B177" s="292">
        <v>234300</v>
      </c>
      <c r="C177" s="681" t="s">
        <v>1184</v>
      </c>
      <c r="D177" s="681"/>
      <c r="E177" s="681"/>
      <c r="F177" s="294"/>
      <c r="G177" s="294"/>
    </row>
    <row r="178" spans="1:7" s="290" customFormat="1" ht="20.25" customHeight="1">
      <c r="A178" s="281">
        <v>1141</v>
      </c>
      <c r="B178" s="282">
        <v>235000</v>
      </c>
      <c r="C178" s="689" t="s">
        <v>1185</v>
      </c>
      <c r="D178" s="689"/>
      <c r="E178" s="689"/>
      <c r="F178" s="289">
        <f>F182+F183+F184+F185+F186</f>
        <v>0</v>
      </c>
      <c r="G178" s="289">
        <f>G182+G183+G184+G185+G186</f>
        <v>0</v>
      </c>
    </row>
    <row r="179" spans="1:7">
      <c r="A179" s="687" t="s">
        <v>533</v>
      </c>
      <c r="B179" s="688" t="s">
        <v>534</v>
      </c>
      <c r="C179" s="680" t="s">
        <v>535</v>
      </c>
      <c r="D179" s="680"/>
      <c r="E179" s="680"/>
      <c r="F179" s="680" t="s">
        <v>1110</v>
      </c>
      <c r="G179" s="680"/>
    </row>
    <row r="180" spans="1:7" ht="24">
      <c r="A180" s="687"/>
      <c r="B180" s="688"/>
      <c r="C180" s="680"/>
      <c r="D180" s="680"/>
      <c r="E180" s="680"/>
      <c r="F180" s="307" t="s">
        <v>1111</v>
      </c>
      <c r="G180" s="307" t="s">
        <v>1112</v>
      </c>
    </row>
    <row r="181" spans="1:7">
      <c r="A181" s="281">
        <v>1</v>
      </c>
      <c r="B181" s="282">
        <v>2</v>
      </c>
      <c r="C181" s="680">
        <v>3</v>
      </c>
      <c r="D181" s="680"/>
      <c r="E181" s="680"/>
      <c r="F181" s="308" t="s">
        <v>1151</v>
      </c>
      <c r="G181" s="308" t="s">
        <v>1152</v>
      </c>
    </row>
    <row r="182" spans="1:7" ht="20.25" customHeight="1">
      <c r="A182" s="291">
        <v>1142</v>
      </c>
      <c r="B182" s="292">
        <v>235100</v>
      </c>
      <c r="C182" s="681" t="s">
        <v>1186</v>
      </c>
      <c r="D182" s="681"/>
      <c r="E182" s="681"/>
      <c r="F182" s="294"/>
      <c r="G182" s="294"/>
    </row>
    <row r="183" spans="1:7" ht="20.25" customHeight="1">
      <c r="A183" s="291">
        <v>1143</v>
      </c>
      <c r="B183" s="292">
        <v>235200</v>
      </c>
      <c r="C183" s="681" t="s">
        <v>1187</v>
      </c>
      <c r="D183" s="681"/>
      <c r="E183" s="681"/>
      <c r="F183" s="294"/>
      <c r="G183" s="294"/>
    </row>
    <row r="184" spans="1:7" ht="22.5" customHeight="1">
      <c r="A184" s="291">
        <v>1144</v>
      </c>
      <c r="B184" s="292">
        <v>235300</v>
      </c>
      <c r="C184" s="681" t="s">
        <v>1188</v>
      </c>
      <c r="D184" s="681"/>
      <c r="E184" s="681"/>
      <c r="F184" s="294"/>
      <c r="G184" s="294"/>
    </row>
    <row r="185" spans="1:7" ht="20.25" customHeight="1">
      <c r="A185" s="291">
        <v>1145</v>
      </c>
      <c r="B185" s="292">
        <v>235400</v>
      </c>
      <c r="C185" s="681" t="s">
        <v>1189</v>
      </c>
      <c r="D185" s="681"/>
      <c r="E185" s="681"/>
      <c r="F185" s="294"/>
      <c r="G185" s="294"/>
    </row>
    <row r="186" spans="1:7" ht="20.25" customHeight="1">
      <c r="A186" s="291">
        <v>1146</v>
      </c>
      <c r="B186" s="292">
        <v>235500</v>
      </c>
      <c r="C186" s="681" t="s">
        <v>1190</v>
      </c>
      <c r="D186" s="681"/>
      <c r="E186" s="681"/>
      <c r="F186" s="294"/>
      <c r="G186" s="294"/>
    </row>
    <row r="187" spans="1:7" s="290" customFormat="1" ht="24" customHeight="1">
      <c r="A187" s="281">
        <v>1147</v>
      </c>
      <c r="B187" s="282">
        <v>236000</v>
      </c>
      <c r="C187" s="689" t="s">
        <v>1191</v>
      </c>
      <c r="D187" s="689"/>
      <c r="E187" s="689"/>
      <c r="F187" s="289">
        <f>SUM(F188:F192)</f>
        <v>369</v>
      </c>
      <c r="G187" s="289">
        <f>SUM(G188:G192)</f>
        <v>1389</v>
      </c>
    </row>
    <row r="188" spans="1:7" ht="20.25" customHeight="1">
      <c r="A188" s="291">
        <v>1148</v>
      </c>
      <c r="B188" s="292">
        <v>236100</v>
      </c>
      <c r="C188" s="681" t="s">
        <v>1192</v>
      </c>
      <c r="D188" s="681"/>
      <c r="E188" s="681"/>
      <c r="F188" s="294">
        <v>232</v>
      </c>
      <c r="G188" s="294">
        <v>1034</v>
      </c>
    </row>
    <row r="189" spans="1:7" ht="20.25" customHeight="1">
      <c r="A189" s="291">
        <v>1149</v>
      </c>
      <c r="B189" s="292">
        <v>236200</v>
      </c>
      <c r="C189" s="681" t="s">
        <v>1193</v>
      </c>
      <c r="D189" s="681"/>
      <c r="E189" s="681"/>
      <c r="F189" s="294">
        <v>21</v>
      </c>
      <c r="G189" s="294">
        <v>132</v>
      </c>
    </row>
    <row r="190" spans="1:7" ht="22.5" customHeight="1">
      <c r="A190" s="291">
        <v>1150</v>
      </c>
      <c r="B190" s="292">
        <v>236300</v>
      </c>
      <c r="C190" s="681" t="s">
        <v>1194</v>
      </c>
      <c r="D190" s="681"/>
      <c r="E190" s="681"/>
      <c r="F190" s="294">
        <v>81</v>
      </c>
      <c r="G190" s="294">
        <v>154</v>
      </c>
    </row>
    <row r="191" spans="1:7" ht="23.25" customHeight="1">
      <c r="A191" s="291">
        <v>1151</v>
      </c>
      <c r="B191" s="292">
        <v>236400</v>
      </c>
      <c r="C191" s="681" t="s">
        <v>1195</v>
      </c>
      <c r="D191" s="681"/>
      <c r="E191" s="681"/>
      <c r="F191" s="294">
        <v>33</v>
      </c>
      <c r="G191" s="294">
        <v>64</v>
      </c>
    </row>
    <row r="192" spans="1:7" ht="23.25" customHeight="1">
      <c r="A192" s="291">
        <v>1152</v>
      </c>
      <c r="B192" s="292">
        <v>236500</v>
      </c>
      <c r="C192" s="681" t="s">
        <v>1196</v>
      </c>
      <c r="D192" s="681"/>
      <c r="E192" s="681"/>
      <c r="F192" s="294">
        <v>2</v>
      </c>
      <c r="G192" s="294">
        <v>5</v>
      </c>
    </row>
    <row r="193" spans="1:7" s="290" customFormat="1" ht="20.25" customHeight="1">
      <c r="A193" s="281">
        <v>1153</v>
      </c>
      <c r="B193" s="282">
        <v>237000</v>
      </c>
      <c r="C193" s="689" t="s">
        <v>1197</v>
      </c>
      <c r="D193" s="689"/>
      <c r="E193" s="689"/>
      <c r="F193" s="289">
        <f>SUM(F194:F200)</f>
        <v>0</v>
      </c>
      <c r="G193" s="289">
        <f>SUM(G194:G200)</f>
        <v>0</v>
      </c>
    </row>
    <row r="194" spans="1:7" ht="20.25" customHeight="1">
      <c r="A194" s="291">
        <v>1154</v>
      </c>
      <c r="B194" s="292">
        <v>237100</v>
      </c>
      <c r="C194" s="681" t="s">
        <v>1198</v>
      </c>
      <c r="D194" s="681"/>
      <c r="E194" s="681"/>
      <c r="F194" s="294"/>
      <c r="G194" s="294"/>
    </row>
    <row r="195" spans="1:7" ht="20.25" customHeight="1">
      <c r="A195" s="291">
        <v>1155</v>
      </c>
      <c r="B195" s="292">
        <v>237200</v>
      </c>
      <c r="C195" s="681" t="s">
        <v>1199</v>
      </c>
      <c r="D195" s="681"/>
      <c r="E195" s="681"/>
      <c r="F195" s="294"/>
      <c r="G195" s="294"/>
    </row>
    <row r="196" spans="1:7" ht="20.25" customHeight="1">
      <c r="A196" s="291">
        <v>1156</v>
      </c>
      <c r="B196" s="292">
        <v>237300</v>
      </c>
      <c r="C196" s="681" t="s">
        <v>1200</v>
      </c>
      <c r="D196" s="681"/>
      <c r="E196" s="681"/>
      <c r="F196" s="294"/>
      <c r="G196" s="294"/>
    </row>
    <row r="197" spans="1:7" ht="20.25" customHeight="1">
      <c r="A197" s="291">
        <v>1157</v>
      </c>
      <c r="B197" s="292">
        <v>237400</v>
      </c>
      <c r="C197" s="681" t="s">
        <v>1201</v>
      </c>
      <c r="D197" s="681"/>
      <c r="E197" s="681"/>
      <c r="F197" s="294"/>
      <c r="G197" s="294"/>
    </row>
    <row r="198" spans="1:7" ht="23.25" customHeight="1">
      <c r="A198" s="291">
        <v>1158</v>
      </c>
      <c r="B198" s="292">
        <v>237500</v>
      </c>
      <c r="C198" s="681" t="s">
        <v>1202</v>
      </c>
      <c r="D198" s="681"/>
      <c r="E198" s="681"/>
      <c r="F198" s="294"/>
      <c r="G198" s="294"/>
    </row>
    <row r="199" spans="1:7" ht="20.25" customHeight="1">
      <c r="A199" s="291">
        <v>1159</v>
      </c>
      <c r="B199" s="292">
        <v>237600</v>
      </c>
      <c r="C199" s="681" t="s">
        <v>1203</v>
      </c>
      <c r="D199" s="681"/>
      <c r="E199" s="681"/>
      <c r="F199" s="294"/>
      <c r="G199" s="294"/>
    </row>
    <row r="200" spans="1:7" ht="20.25" customHeight="1">
      <c r="A200" s="291">
        <v>1160</v>
      </c>
      <c r="B200" s="292">
        <v>237700</v>
      </c>
      <c r="C200" s="681" t="s">
        <v>1204</v>
      </c>
      <c r="D200" s="681"/>
      <c r="E200" s="681"/>
      <c r="F200" s="294"/>
      <c r="G200" s="294"/>
    </row>
    <row r="201" spans="1:7" s="290" customFormat="1" ht="20.25" customHeight="1">
      <c r="A201" s="281">
        <v>1161</v>
      </c>
      <c r="B201" s="282">
        <v>238000</v>
      </c>
      <c r="C201" s="689" t="s">
        <v>1205</v>
      </c>
      <c r="D201" s="689"/>
      <c r="E201" s="689"/>
      <c r="F201" s="289">
        <f>SUM(F202:F206)</f>
        <v>0</v>
      </c>
      <c r="G201" s="289">
        <f>SUM(G202:G206)</f>
        <v>0</v>
      </c>
    </row>
    <row r="202" spans="1:7" ht="20.25" customHeight="1">
      <c r="A202" s="291">
        <v>1162</v>
      </c>
      <c r="B202" s="292">
        <v>238100</v>
      </c>
      <c r="C202" s="681" t="s">
        <v>1206</v>
      </c>
      <c r="D202" s="681"/>
      <c r="E202" s="681"/>
      <c r="F202" s="294"/>
      <c r="G202" s="294"/>
    </row>
    <row r="203" spans="1:7" ht="20.25" customHeight="1">
      <c r="A203" s="291">
        <v>1163</v>
      </c>
      <c r="B203" s="292">
        <v>238200</v>
      </c>
      <c r="C203" s="681" t="s">
        <v>1207</v>
      </c>
      <c r="D203" s="681"/>
      <c r="E203" s="681"/>
      <c r="F203" s="294"/>
      <c r="G203" s="294"/>
    </row>
    <row r="204" spans="1:7" ht="22.5" customHeight="1">
      <c r="A204" s="291">
        <v>1164</v>
      </c>
      <c r="B204" s="292">
        <v>238300</v>
      </c>
      <c r="C204" s="681" t="s">
        <v>1208</v>
      </c>
      <c r="D204" s="681"/>
      <c r="E204" s="681"/>
      <c r="F204" s="294"/>
      <c r="G204" s="294"/>
    </row>
    <row r="205" spans="1:7" ht="20.25" customHeight="1">
      <c r="A205" s="291">
        <v>1165</v>
      </c>
      <c r="B205" s="292">
        <v>238400</v>
      </c>
      <c r="C205" s="681" t="s">
        <v>1209</v>
      </c>
      <c r="D205" s="681"/>
      <c r="E205" s="681"/>
      <c r="F205" s="294"/>
      <c r="G205" s="294"/>
    </row>
    <row r="206" spans="1:7" ht="20.25" customHeight="1">
      <c r="A206" s="291">
        <v>1166</v>
      </c>
      <c r="B206" s="292">
        <v>238500</v>
      </c>
      <c r="C206" s="681" t="s">
        <v>1210</v>
      </c>
      <c r="D206" s="681"/>
      <c r="E206" s="681"/>
      <c r="F206" s="294"/>
      <c r="G206" s="294"/>
    </row>
    <row r="207" spans="1:7" s="290" customFormat="1" ht="20.25" customHeight="1">
      <c r="A207" s="281">
        <v>1167</v>
      </c>
      <c r="B207" s="282">
        <v>239000</v>
      </c>
      <c r="C207" s="689" t="s">
        <v>1211</v>
      </c>
      <c r="D207" s="689"/>
      <c r="E207" s="689"/>
      <c r="F207" s="289">
        <f>SUM(F208:F212)</f>
        <v>0</v>
      </c>
      <c r="G207" s="289">
        <f>SUM(G208:G212)</f>
        <v>0</v>
      </c>
    </row>
    <row r="208" spans="1:7" ht="20.25" customHeight="1">
      <c r="A208" s="291">
        <v>1168</v>
      </c>
      <c r="B208" s="292">
        <v>239100</v>
      </c>
      <c r="C208" s="681" t="s">
        <v>1212</v>
      </c>
      <c r="D208" s="681"/>
      <c r="E208" s="681"/>
      <c r="F208" s="294"/>
      <c r="G208" s="294"/>
    </row>
    <row r="209" spans="1:7" ht="20.25" customHeight="1">
      <c r="A209" s="291">
        <v>1169</v>
      </c>
      <c r="B209" s="292">
        <v>239200</v>
      </c>
      <c r="C209" s="681" t="s">
        <v>1213</v>
      </c>
      <c r="D209" s="681"/>
      <c r="E209" s="681"/>
      <c r="F209" s="294"/>
      <c r="G209" s="294"/>
    </row>
    <row r="210" spans="1:7" ht="22.5" customHeight="1">
      <c r="A210" s="291">
        <v>1170</v>
      </c>
      <c r="B210" s="292">
        <v>239300</v>
      </c>
      <c r="C210" s="681" t="s">
        <v>1214</v>
      </c>
      <c r="D210" s="681"/>
      <c r="E210" s="681"/>
      <c r="F210" s="294"/>
      <c r="G210" s="294"/>
    </row>
    <row r="211" spans="1:7" ht="20.25" customHeight="1">
      <c r="A211" s="291">
        <v>1171</v>
      </c>
      <c r="B211" s="292">
        <v>239400</v>
      </c>
      <c r="C211" s="681" t="s">
        <v>1215</v>
      </c>
      <c r="D211" s="681"/>
      <c r="E211" s="681"/>
      <c r="F211" s="294"/>
      <c r="G211" s="294"/>
    </row>
    <row r="212" spans="1:7" ht="20.25" customHeight="1">
      <c r="A212" s="291">
        <v>1172</v>
      </c>
      <c r="B212" s="292">
        <v>239500</v>
      </c>
      <c r="C212" s="681" t="s">
        <v>1216</v>
      </c>
      <c r="D212" s="681"/>
      <c r="E212" s="681"/>
      <c r="F212" s="294"/>
      <c r="G212" s="294"/>
    </row>
    <row r="213" spans="1:7" s="290" customFormat="1" ht="26.25" customHeight="1">
      <c r="A213" s="281">
        <v>1173</v>
      </c>
      <c r="B213" s="282">
        <v>240000</v>
      </c>
      <c r="C213" s="689" t="s">
        <v>1217</v>
      </c>
      <c r="D213" s="689"/>
      <c r="E213" s="689"/>
      <c r="F213" s="289">
        <f>F214+F222+F227+F232+F235</f>
        <v>0</v>
      </c>
      <c r="G213" s="289">
        <f>G214+G222+G227+G232+G235</f>
        <v>0</v>
      </c>
    </row>
    <row r="214" spans="1:7" ht="24.75" customHeight="1">
      <c r="A214" s="281">
        <v>1174</v>
      </c>
      <c r="B214" s="282">
        <v>241000</v>
      </c>
      <c r="C214" s="689" t="s">
        <v>1218</v>
      </c>
      <c r="D214" s="689"/>
      <c r="E214" s="689"/>
      <c r="F214" s="289">
        <f>SUM(F215:F221)</f>
        <v>0</v>
      </c>
      <c r="G214" s="289">
        <f>SUM(G215:G221)</f>
        <v>0</v>
      </c>
    </row>
    <row r="215" spans="1:7" ht="20.25" customHeight="1">
      <c r="A215" s="291">
        <v>1175</v>
      </c>
      <c r="B215" s="292">
        <v>241100</v>
      </c>
      <c r="C215" s="681" t="s">
        <v>1219</v>
      </c>
      <c r="D215" s="681"/>
      <c r="E215" s="681"/>
      <c r="F215" s="294"/>
      <c r="G215" s="294"/>
    </row>
    <row r="216" spans="1:7" ht="20.25" customHeight="1">
      <c r="A216" s="291">
        <v>1176</v>
      </c>
      <c r="B216" s="292">
        <v>241200</v>
      </c>
      <c r="C216" s="681" t="s">
        <v>1220</v>
      </c>
      <c r="D216" s="681"/>
      <c r="E216" s="681"/>
      <c r="F216" s="294"/>
      <c r="G216" s="294"/>
    </row>
    <row r="217" spans="1:7">
      <c r="A217" s="687" t="s">
        <v>533</v>
      </c>
      <c r="B217" s="688" t="s">
        <v>534</v>
      </c>
      <c r="C217" s="680" t="s">
        <v>535</v>
      </c>
      <c r="D217" s="680"/>
      <c r="E217" s="680"/>
      <c r="F217" s="680" t="s">
        <v>1110</v>
      </c>
      <c r="G217" s="680"/>
    </row>
    <row r="218" spans="1:7" ht="24">
      <c r="A218" s="687"/>
      <c r="B218" s="688"/>
      <c r="C218" s="680"/>
      <c r="D218" s="680"/>
      <c r="E218" s="680"/>
      <c r="F218" s="307" t="s">
        <v>1111</v>
      </c>
      <c r="G218" s="307" t="s">
        <v>1112</v>
      </c>
    </row>
    <row r="219" spans="1:7">
      <c r="A219" s="281">
        <v>1</v>
      </c>
      <c r="B219" s="282">
        <v>2</v>
      </c>
      <c r="C219" s="680">
        <v>3</v>
      </c>
      <c r="D219" s="680"/>
      <c r="E219" s="680"/>
      <c r="F219" s="308" t="s">
        <v>419</v>
      </c>
      <c r="G219" s="308" t="s">
        <v>420</v>
      </c>
    </row>
    <row r="220" spans="1:7" ht="17.25" customHeight="1">
      <c r="A220" s="291">
        <v>1177</v>
      </c>
      <c r="B220" s="292">
        <v>241300</v>
      </c>
      <c r="C220" s="681" t="s">
        <v>1221</v>
      </c>
      <c r="D220" s="681"/>
      <c r="E220" s="681"/>
      <c r="F220" s="294"/>
      <c r="G220" s="294"/>
    </row>
    <row r="221" spans="1:7" ht="17.25" customHeight="1">
      <c r="A221" s="291">
        <v>1178</v>
      </c>
      <c r="B221" s="292">
        <v>241400</v>
      </c>
      <c r="C221" s="681" t="s">
        <v>1222</v>
      </c>
      <c r="D221" s="681"/>
      <c r="E221" s="681"/>
      <c r="F221" s="294"/>
      <c r="G221" s="294"/>
    </row>
    <row r="222" spans="1:7" s="290" customFormat="1" ht="17.25" customHeight="1">
      <c r="A222" s="281">
        <v>1179</v>
      </c>
      <c r="B222" s="282">
        <v>242000</v>
      </c>
      <c r="C222" s="689" t="s">
        <v>1223</v>
      </c>
      <c r="D222" s="689"/>
      <c r="E222" s="689"/>
      <c r="F222" s="289">
        <f>F223+F224+F225+F226</f>
        <v>0</v>
      </c>
      <c r="G222" s="289">
        <f>G223+G224+G225+G226</f>
        <v>0</v>
      </c>
    </row>
    <row r="223" spans="1:7" ht="17.25" customHeight="1">
      <c r="A223" s="291">
        <v>1180</v>
      </c>
      <c r="B223" s="292">
        <v>242100</v>
      </c>
      <c r="C223" s="681" t="s">
        <v>1224</v>
      </c>
      <c r="D223" s="681"/>
      <c r="E223" s="681"/>
      <c r="F223" s="294"/>
      <c r="G223" s="294"/>
    </row>
    <row r="224" spans="1:7" ht="17.25" customHeight="1">
      <c r="A224" s="291">
        <v>1181</v>
      </c>
      <c r="B224" s="292">
        <v>242200</v>
      </c>
      <c r="C224" s="681" t="s">
        <v>1225</v>
      </c>
      <c r="D224" s="681"/>
      <c r="E224" s="681"/>
      <c r="F224" s="294"/>
      <c r="G224" s="294"/>
    </row>
    <row r="225" spans="1:7" ht="17.25" customHeight="1">
      <c r="A225" s="291">
        <v>1182</v>
      </c>
      <c r="B225" s="292">
        <v>242300</v>
      </c>
      <c r="C225" s="681" t="s">
        <v>1226</v>
      </c>
      <c r="D225" s="681"/>
      <c r="E225" s="681"/>
      <c r="F225" s="294"/>
      <c r="G225" s="294"/>
    </row>
    <row r="226" spans="1:7" ht="17.25" customHeight="1">
      <c r="A226" s="291">
        <v>1183</v>
      </c>
      <c r="B226" s="292">
        <v>242400</v>
      </c>
      <c r="C226" s="681" t="s">
        <v>1227</v>
      </c>
      <c r="D226" s="681"/>
      <c r="E226" s="681"/>
      <c r="F226" s="294"/>
      <c r="G226" s="294"/>
    </row>
    <row r="227" spans="1:7" s="290" customFormat="1" ht="21.75" customHeight="1">
      <c r="A227" s="281">
        <v>1184</v>
      </c>
      <c r="B227" s="282">
        <v>243000</v>
      </c>
      <c r="C227" s="689" t="s">
        <v>1228</v>
      </c>
      <c r="D227" s="689"/>
      <c r="E227" s="689"/>
      <c r="F227" s="289">
        <f>SUM(F228:F231)</f>
        <v>0</v>
      </c>
      <c r="G227" s="289">
        <f>SUM(G228:G231)</f>
        <v>0</v>
      </c>
    </row>
    <row r="228" spans="1:7" ht="17.25" customHeight="1">
      <c r="A228" s="291">
        <v>1185</v>
      </c>
      <c r="B228" s="292">
        <v>243100</v>
      </c>
      <c r="C228" s="681" t="s">
        <v>1229</v>
      </c>
      <c r="D228" s="681"/>
      <c r="E228" s="681"/>
      <c r="F228" s="294"/>
      <c r="G228" s="294"/>
    </row>
    <row r="229" spans="1:7" ht="17.25" customHeight="1">
      <c r="A229" s="291">
        <v>1186</v>
      </c>
      <c r="B229" s="292">
        <v>243200</v>
      </c>
      <c r="C229" s="681" t="s">
        <v>1230</v>
      </c>
      <c r="D229" s="681"/>
      <c r="E229" s="681"/>
      <c r="F229" s="294"/>
      <c r="G229" s="294"/>
    </row>
    <row r="230" spans="1:7" ht="17.25" customHeight="1">
      <c r="A230" s="291">
        <v>1187</v>
      </c>
      <c r="B230" s="292">
        <v>243300</v>
      </c>
      <c r="C230" s="681" t="s">
        <v>1231</v>
      </c>
      <c r="D230" s="681"/>
      <c r="E230" s="681"/>
      <c r="F230" s="294"/>
      <c r="G230" s="294"/>
    </row>
    <row r="231" spans="1:7" ht="17.25" customHeight="1">
      <c r="A231" s="291">
        <v>1188</v>
      </c>
      <c r="B231" s="292">
        <v>243400</v>
      </c>
      <c r="C231" s="681" t="s">
        <v>1232</v>
      </c>
      <c r="D231" s="681"/>
      <c r="E231" s="681"/>
      <c r="F231" s="294"/>
      <c r="G231" s="294"/>
    </row>
    <row r="232" spans="1:7" s="290" customFormat="1" ht="17.25" customHeight="1">
      <c r="A232" s="281">
        <v>1189</v>
      </c>
      <c r="B232" s="282">
        <v>244000</v>
      </c>
      <c r="C232" s="689" t="s">
        <v>1233</v>
      </c>
      <c r="D232" s="689"/>
      <c r="E232" s="689"/>
      <c r="F232" s="289">
        <f>F233+F234</f>
        <v>0</v>
      </c>
      <c r="G232" s="289">
        <f>G233+G234</f>
        <v>0</v>
      </c>
    </row>
    <row r="233" spans="1:7" ht="22.5" customHeight="1">
      <c r="A233" s="291">
        <v>1190</v>
      </c>
      <c r="B233" s="292">
        <v>244100</v>
      </c>
      <c r="C233" s="681" t="s">
        <v>1234</v>
      </c>
      <c r="D233" s="681"/>
      <c r="E233" s="681"/>
      <c r="F233" s="294"/>
      <c r="G233" s="294"/>
    </row>
    <row r="234" spans="1:7" ht="17.25" customHeight="1">
      <c r="A234" s="291">
        <v>1191</v>
      </c>
      <c r="B234" s="292">
        <v>244200</v>
      </c>
      <c r="C234" s="681" t="s">
        <v>1235</v>
      </c>
      <c r="D234" s="681"/>
      <c r="E234" s="681"/>
      <c r="F234" s="294"/>
      <c r="G234" s="294"/>
    </row>
    <row r="235" spans="1:7" s="290" customFormat="1" ht="17.25" customHeight="1">
      <c r="A235" s="281">
        <v>1192</v>
      </c>
      <c r="B235" s="282">
        <v>245000</v>
      </c>
      <c r="C235" s="689" t="s">
        <v>1236</v>
      </c>
      <c r="D235" s="689"/>
      <c r="E235" s="689"/>
      <c r="F235" s="289">
        <f>SUM(F236:F240)</f>
        <v>0</v>
      </c>
      <c r="G235" s="289">
        <f>SUM(G236:G240)</f>
        <v>0</v>
      </c>
    </row>
    <row r="236" spans="1:7" ht="17.25" customHeight="1">
      <c r="A236" s="291">
        <v>1193</v>
      </c>
      <c r="B236" s="292">
        <v>245100</v>
      </c>
      <c r="C236" s="681" t="s">
        <v>1237</v>
      </c>
      <c r="D236" s="681"/>
      <c r="E236" s="681"/>
      <c r="F236" s="294"/>
      <c r="G236" s="294"/>
    </row>
    <row r="237" spans="1:7" ht="17.25" customHeight="1">
      <c r="A237" s="291">
        <v>1194</v>
      </c>
      <c r="B237" s="292">
        <v>245200</v>
      </c>
      <c r="C237" s="681" t="s">
        <v>2550</v>
      </c>
      <c r="D237" s="681"/>
      <c r="E237" s="681"/>
      <c r="F237" s="294"/>
      <c r="G237" s="294"/>
    </row>
    <row r="238" spans="1:7" ht="17.25" customHeight="1">
      <c r="A238" s="291">
        <v>1195</v>
      </c>
      <c r="B238" s="292">
        <v>245300</v>
      </c>
      <c r="C238" s="681" t="s">
        <v>1238</v>
      </c>
      <c r="D238" s="681"/>
      <c r="E238" s="681"/>
      <c r="F238" s="294"/>
      <c r="G238" s="294"/>
    </row>
    <row r="239" spans="1:7" ht="22.5" customHeight="1">
      <c r="A239" s="291">
        <v>1196</v>
      </c>
      <c r="B239" s="292">
        <v>245400</v>
      </c>
      <c r="C239" s="681" t="s">
        <v>1239</v>
      </c>
      <c r="D239" s="681"/>
      <c r="E239" s="681"/>
      <c r="F239" s="294"/>
      <c r="G239" s="294"/>
    </row>
    <row r="240" spans="1:7" ht="22.5" customHeight="1">
      <c r="A240" s="291">
        <v>1197</v>
      </c>
      <c r="B240" s="292">
        <v>245500</v>
      </c>
      <c r="C240" s="681" t="s">
        <v>1240</v>
      </c>
      <c r="D240" s="681"/>
      <c r="E240" s="681"/>
      <c r="F240" s="294"/>
      <c r="G240" s="294"/>
    </row>
    <row r="241" spans="1:7" s="290" customFormat="1" ht="17.25" customHeight="1">
      <c r="A241" s="281">
        <v>1198</v>
      </c>
      <c r="B241" s="282">
        <v>250000</v>
      </c>
      <c r="C241" s="689" t="s">
        <v>1241</v>
      </c>
      <c r="D241" s="689"/>
      <c r="E241" s="689"/>
      <c r="F241" s="309">
        <f>F242+F246+F249+F251</f>
        <v>20383</v>
      </c>
      <c r="G241" s="309">
        <f>G242+G246+G249+G251</f>
        <v>11970</v>
      </c>
    </row>
    <row r="242" spans="1:7" s="290" customFormat="1" ht="17.25" customHeight="1">
      <c r="A242" s="281">
        <v>1199</v>
      </c>
      <c r="B242" s="282">
        <v>251000</v>
      </c>
      <c r="C242" s="689" t="s">
        <v>1242</v>
      </c>
      <c r="D242" s="689"/>
      <c r="E242" s="689"/>
      <c r="F242" s="309">
        <f>SUM(F243:F245)</f>
        <v>0</v>
      </c>
      <c r="G242" s="309">
        <f>SUM(G243:G245)</f>
        <v>0</v>
      </c>
    </row>
    <row r="243" spans="1:7" ht="17.25" customHeight="1">
      <c r="A243" s="291">
        <v>1200</v>
      </c>
      <c r="B243" s="292">
        <v>251100</v>
      </c>
      <c r="C243" s="681" t="s">
        <v>1243</v>
      </c>
      <c r="D243" s="681"/>
      <c r="E243" s="681"/>
      <c r="F243" s="310"/>
      <c r="G243" s="310"/>
    </row>
    <row r="244" spans="1:7" ht="17.25" customHeight="1">
      <c r="A244" s="291">
        <v>1201</v>
      </c>
      <c r="B244" s="292">
        <v>251200</v>
      </c>
      <c r="C244" s="681" t="s">
        <v>1244</v>
      </c>
      <c r="D244" s="681"/>
      <c r="E244" s="681"/>
      <c r="F244" s="310"/>
      <c r="G244" s="310"/>
    </row>
    <row r="245" spans="1:7" ht="17.25" customHeight="1">
      <c r="A245" s="291">
        <v>1202</v>
      </c>
      <c r="B245" s="292">
        <v>251300</v>
      </c>
      <c r="C245" s="681" t="s">
        <v>1245</v>
      </c>
      <c r="D245" s="681"/>
      <c r="E245" s="681"/>
      <c r="F245" s="310"/>
      <c r="G245" s="310"/>
    </row>
    <row r="246" spans="1:7" s="290" customFormat="1" ht="17.25" customHeight="1">
      <c r="A246" s="281">
        <v>1203</v>
      </c>
      <c r="B246" s="282">
        <v>252000</v>
      </c>
      <c r="C246" s="689" t="s">
        <v>1246</v>
      </c>
      <c r="D246" s="689"/>
      <c r="E246" s="689"/>
      <c r="F246" s="289">
        <f>F247+F248</f>
        <v>20383</v>
      </c>
      <c r="G246" s="289">
        <f>G247+G248</f>
        <v>11970</v>
      </c>
    </row>
    <row r="247" spans="1:7" ht="17.25" customHeight="1">
      <c r="A247" s="291">
        <v>1204</v>
      </c>
      <c r="B247" s="292">
        <v>252100</v>
      </c>
      <c r="C247" s="681" t="s">
        <v>1247</v>
      </c>
      <c r="D247" s="681"/>
      <c r="E247" s="681"/>
      <c r="F247" s="294">
        <v>20383</v>
      </c>
      <c r="G247" s="294">
        <v>11970</v>
      </c>
    </row>
    <row r="248" spans="1:7" ht="17.25" customHeight="1">
      <c r="A248" s="291">
        <v>1205</v>
      </c>
      <c r="B248" s="292">
        <v>252200</v>
      </c>
      <c r="C248" s="681" t="s">
        <v>1248</v>
      </c>
      <c r="D248" s="681"/>
      <c r="E248" s="681"/>
      <c r="F248" s="294"/>
      <c r="G248" s="294"/>
    </row>
    <row r="249" spans="1:7" s="290" customFormat="1" ht="17.25" customHeight="1">
      <c r="A249" s="281">
        <v>1206</v>
      </c>
      <c r="B249" s="282">
        <v>253000</v>
      </c>
      <c r="C249" s="689" t="s">
        <v>1249</v>
      </c>
      <c r="D249" s="689"/>
      <c r="E249" s="689"/>
      <c r="F249" s="289">
        <f>F250</f>
        <v>0</v>
      </c>
      <c r="G249" s="289">
        <f>G250</f>
        <v>0</v>
      </c>
    </row>
    <row r="250" spans="1:7" ht="17.25" customHeight="1">
      <c r="A250" s="291">
        <v>1207</v>
      </c>
      <c r="B250" s="292">
        <v>253100</v>
      </c>
      <c r="C250" s="681" t="s">
        <v>1250</v>
      </c>
      <c r="D250" s="681"/>
      <c r="E250" s="681"/>
      <c r="F250" s="294"/>
      <c r="G250" s="294"/>
    </row>
    <row r="251" spans="1:7" s="290" customFormat="1" ht="17.25" customHeight="1">
      <c r="A251" s="281">
        <v>1208</v>
      </c>
      <c r="B251" s="282">
        <v>254000</v>
      </c>
      <c r="C251" s="689" t="s">
        <v>1251</v>
      </c>
      <c r="D251" s="689"/>
      <c r="E251" s="689"/>
      <c r="F251" s="289">
        <f>SUM(F252:F254)</f>
        <v>0</v>
      </c>
      <c r="G251" s="289">
        <f>SUM(G252:G254)</f>
        <v>0</v>
      </c>
    </row>
    <row r="252" spans="1:7" ht="17.25" customHeight="1">
      <c r="A252" s="291">
        <v>1209</v>
      </c>
      <c r="B252" s="292">
        <v>254100</v>
      </c>
      <c r="C252" s="681" t="s">
        <v>1252</v>
      </c>
      <c r="D252" s="681"/>
      <c r="E252" s="681"/>
      <c r="F252" s="294"/>
      <c r="G252" s="294"/>
    </row>
    <row r="253" spans="1:7" ht="17.25" customHeight="1">
      <c r="A253" s="291">
        <v>1210</v>
      </c>
      <c r="B253" s="292">
        <v>254200</v>
      </c>
      <c r="C253" s="681" t="s">
        <v>1253</v>
      </c>
      <c r="D253" s="681"/>
      <c r="E253" s="681"/>
      <c r="F253" s="294"/>
      <c r="G253" s="294"/>
    </row>
    <row r="254" spans="1:7" ht="17.25" customHeight="1">
      <c r="A254" s="291">
        <v>1211</v>
      </c>
      <c r="B254" s="292">
        <v>254900</v>
      </c>
      <c r="C254" s="681" t="s">
        <v>1254</v>
      </c>
      <c r="D254" s="681"/>
      <c r="E254" s="681"/>
      <c r="F254" s="294"/>
      <c r="G254" s="294"/>
    </row>
    <row r="255" spans="1:7" s="290" customFormat="1" ht="17.25" customHeight="1">
      <c r="A255" s="281">
        <v>1212</v>
      </c>
      <c r="B255" s="282">
        <v>290000</v>
      </c>
      <c r="C255" s="689" t="s">
        <v>1255</v>
      </c>
      <c r="D255" s="689"/>
      <c r="E255" s="689"/>
      <c r="F255" s="289">
        <f>F256</f>
        <v>25642</v>
      </c>
      <c r="G255" s="289">
        <f>G256</f>
        <v>20927</v>
      </c>
    </row>
    <row r="256" spans="1:7" s="290" customFormat="1" ht="17.25" customHeight="1">
      <c r="A256" s="281">
        <v>1213</v>
      </c>
      <c r="B256" s="282">
        <v>291000</v>
      </c>
      <c r="C256" s="689" t="s">
        <v>1256</v>
      </c>
      <c r="D256" s="689"/>
      <c r="E256" s="689"/>
      <c r="F256" s="289">
        <f>SUM(F257:F260)</f>
        <v>25642</v>
      </c>
      <c r="G256" s="289">
        <f>SUM(G257:G260)</f>
        <v>20927</v>
      </c>
    </row>
    <row r="257" spans="1:7" ht="17.25" customHeight="1">
      <c r="A257" s="291">
        <v>1214</v>
      </c>
      <c r="B257" s="292">
        <v>291100</v>
      </c>
      <c r="C257" s="681" t="s">
        <v>1257</v>
      </c>
      <c r="D257" s="681"/>
      <c r="E257" s="681"/>
      <c r="F257" s="294"/>
      <c r="G257" s="294"/>
    </row>
    <row r="258" spans="1:7" ht="17.25" customHeight="1">
      <c r="A258" s="291">
        <v>1215</v>
      </c>
      <c r="B258" s="292">
        <v>291200</v>
      </c>
      <c r="C258" s="681" t="s">
        <v>1258</v>
      </c>
      <c r="D258" s="681"/>
      <c r="E258" s="681"/>
      <c r="F258" s="294">
        <v>57</v>
      </c>
      <c r="G258" s="294"/>
    </row>
    <row r="259" spans="1:7" ht="17.25" customHeight="1">
      <c r="A259" s="291">
        <v>1216</v>
      </c>
      <c r="B259" s="292">
        <v>291300</v>
      </c>
      <c r="C259" s="681" t="s">
        <v>1259</v>
      </c>
      <c r="D259" s="681"/>
      <c r="E259" s="681"/>
      <c r="F259" s="294">
        <v>25110</v>
      </c>
      <c r="G259" s="294">
        <v>20202</v>
      </c>
    </row>
    <row r="260" spans="1:7" ht="17.25" customHeight="1">
      <c r="A260" s="291">
        <v>1217</v>
      </c>
      <c r="B260" s="292">
        <v>291900</v>
      </c>
      <c r="C260" s="681" t="s">
        <v>1260</v>
      </c>
      <c r="D260" s="681"/>
      <c r="E260" s="681"/>
      <c r="F260" s="294">
        <v>475</v>
      </c>
      <c r="G260" s="294">
        <v>725</v>
      </c>
    </row>
    <row r="261" spans="1:7" s="290" customFormat="1" ht="21.75" customHeight="1">
      <c r="A261" s="311">
        <v>1218</v>
      </c>
      <c r="B261" s="312">
        <v>300000</v>
      </c>
      <c r="C261" s="678" t="s">
        <v>1261</v>
      </c>
      <c r="D261" s="678"/>
      <c r="E261" s="678"/>
      <c r="F261" s="289">
        <f>F262+F275-F276+F277-F278+F280-F281</f>
        <v>36306</v>
      </c>
      <c r="G261" s="289">
        <f>G262+G275-G276+G277-G278+G280-G281</f>
        <v>43309</v>
      </c>
    </row>
    <row r="262" spans="1:7" s="290" customFormat="1" ht="17.25" customHeight="1">
      <c r="A262" s="311">
        <v>1219</v>
      </c>
      <c r="B262" s="312">
        <v>310000</v>
      </c>
      <c r="C262" s="678" t="s">
        <v>1262</v>
      </c>
      <c r="D262" s="678"/>
      <c r="E262" s="678"/>
      <c r="F262" s="289">
        <f>F263</f>
        <v>30376</v>
      </c>
      <c r="G262" s="289">
        <f>G263</f>
        <v>30969</v>
      </c>
    </row>
    <row r="263" spans="1:7" s="290" customFormat="1" ht="17.25" customHeight="1">
      <c r="A263" s="311">
        <v>1220</v>
      </c>
      <c r="B263" s="312">
        <v>311000</v>
      </c>
      <c r="C263" s="678" t="s">
        <v>1263</v>
      </c>
      <c r="D263" s="678"/>
      <c r="E263" s="678"/>
      <c r="F263" s="289">
        <f>F267+F268-F269+F270+F271-F272+F273+F274</f>
        <v>30376</v>
      </c>
      <c r="G263" s="289">
        <f>G267+G268-G269+G270+G271-G272+G273+G274</f>
        <v>30969</v>
      </c>
    </row>
    <row r="264" spans="1:7">
      <c r="A264" s="687" t="s">
        <v>533</v>
      </c>
      <c r="B264" s="688" t="s">
        <v>534</v>
      </c>
      <c r="C264" s="680" t="s">
        <v>535</v>
      </c>
      <c r="D264" s="680"/>
      <c r="E264" s="680"/>
      <c r="F264" s="680" t="s">
        <v>1110</v>
      </c>
      <c r="G264" s="680"/>
    </row>
    <row r="265" spans="1:7" ht="24">
      <c r="A265" s="687"/>
      <c r="B265" s="688"/>
      <c r="C265" s="680"/>
      <c r="D265" s="680"/>
      <c r="E265" s="680"/>
      <c r="F265" s="307" t="s">
        <v>1111</v>
      </c>
      <c r="G265" s="307" t="s">
        <v>1112</v>
      </c>
    </row>
    <row r="266" spans="1:7">
      <c r="A266" s="281">
        <v>1</v>
      </c>
      <c r="B266" s="282">
        <v>2</v>
      </c>
      <c r="C266" s="680">
        <v>3</v>
      </c>
      <c r="D266" s="680"/>
      <c r="E266" s="680"/>
      <c r="F266" s="308" t="s">
        <v>419</v>
      </c>
      <c r="G266" s="308" t="s">
        <v>420</v>
      </c>
    </row>
    <row r="267" spans="1:7" ht="17.25" customHeight="1">
      <c r="A267" s="291">
        <v>1221</v>
      </c>
      <c r="B267" s="292">
        <v>311100</v>
      </c>
      <c r="C267" s="681" t="s">
        <v>1264</v>
      </c>
      <c r="D267" s="681"/>
      <c r="E267" s="681"/>
      <c r="F267" s="294">
        <v>28351</v>
      </c>
      <c r="G267" s="294">
        <v>28671</v>
      </c>
    </row>
    <row r="268" spans="1:7" ht="17.25" customHeight="1">
      <c r="A268" s="291">
        <v>1222</v>
      </c>
      <c r="B268" s="292">
        <v>311200</v>
      </c>
      <c r="C268" s="681" t="s">
        <v>1265</v>
      </c>
      <c r="D268" s="681"/>
      <c r="E268" s="681"/>
      <c r="F268" s="294">
        <v>1821</v>
      </c>
      <c r="G268" s="294">
        <v>2117</v>
      </c>
    </row>
    <row r="269" spans="1:7" ht="22.5" customHeight="1">
      <c r="A269" s="291">
        <v>1223</v>
      </c>
      <c r="B269" s="292">
        <v>311300</v>
      </c>
      <c r="C269" s="681" t="s">
        <v>1266</v>
      </c>
      <c r="D269" s="681"/>
      <c r="E269" s="681"/>
      <c r="F269" s="294"/>
      <c r="G269" s="294"/>
    </row>
    <row r="270" spans="1:7" ht="17.25" customHeight="1">
      <c r="A270" s="291">
        <v>1224</v>
      </c>
      <c r="B270" s="292">
        <v>311400</v>
      </c>
      <c r="C270" s="681" t="s">
        <v>1267</v>
      </c>
      <c r="D270" s="681"/>
      <c r="E270" s="681"/>
      <c r="F270" s="294"/>
      <c r="G270" s="294"/>
    </row>
    <row r="271" spans="1:7" ht="17.25" customHeight="1">
      <c r="A271" s="291">
        <v>1225</v>
      </c>
      <c r="B271" s="292">
        <v>311500</v>
      </c>
      <c r="C271" s="681" t="s">
        <v>1268</v>
      </c>
      <c r="D271" s="681"/>
      <c r="E271" s="681"/>
      <c r="F271" s="294">
        <v>204</v>
      </c>
      <c r="G271" s="294">
        <v>181</v>
      </c>
    </row>
    <row r="272" spans="1:7" ht="23.25" customHeight="1">
      <c r="A272" s="291">
        <v>1226</v>
      </c>
      <c r="B272" s="292">
        <v>311600</v>
      </c>
      <c r="C272" s="682" t="s">
        <v>1269</v>
      </c>
      <c r="D272" s="683"/>
      <c r="E272" s="684"/>
      <c r="F272" s="294"/>
      <c r="G272" s="294"/>
    </row>
    <row r="273" spans="1:8" ht="17.25" customHeight="1">
      <c r="A273" s="291">
        <v>1227</v>
      </c>
      <c r="B273" s="292">
        <v>311700</v>
      </c>
      <c r="C273" s="681" t="s">
        <v>1270</v>
      </c>
      <c r="D273" s="681"/>
      <c r="E273" s="681"/>
      <c r="F273" s="294"/>
      <c r="G273" s="294"/>
    </row>
    <row r="274" spans="1:8" ht="17.25" customHeight="1">
      <c r="A274" s="313">
        <v>1228</v>
      </c>
      <c r="B274" s="314">
        <v>311900</v>
      </c>
      <c r="C274" s="685" t="s">
        <v>1271</v>
      </c>
      <c r="D274" s="685"/>
      <c r="E274" s="685"/>
      <c r="F274" s="315"/>
      <c r="G274" s="315"/>
    </row>
    <row r="275" spans="1:8" ht="17.25" customHeight="1">
      <c r="A275" s="311">
        <v>1229</v>
      </c>
      <c r="B275" s="312">
        <v>321121</v>
      </c>
      <c r="C275" s="678" t="s">
        <v>1272</v>
      </c>
      <c r="D275" s="678"/>
      <c r="E275" s="678"/>
      <c r="F275" s="316">
        <v>1234</v>
      </c>
      <c r="G275" s="316">
        <v>6206</v>
      </c>
    </row>
    <row r="276" spans="1:8" ht="17.25" customHeight="1">
      <c r="A276" s="311">
        <v>1230</v>
      </c>
      <c r="B276" s="312">
        <v>321122</v>
      </c>
      <c r="C276" s="686" t="s">
        <v>1273</v>
      </c>
      <c r="D276" s="686"/>
      <c r="E276" s="686"/>
      <c r="F276" s="316"/>
      <c r="G276" s="316"/>
      <c r="H276" s="318"/>
    </row>
    <row r="277" spans="1:8" ht="17.25" customHeight="1">
      <c r="A277" s="311">
        <v>1231</v>
      </c>
      <c r="B277" s="312">
        <v>321311</v>
      </c>
      <c r="C277" s="678" t="s">
        <v>1274</v>
      </c>
      <c r="D277" s="678"/>
      <c r="E277" s="678"/>
      <c r="F277" s="316">
        <v>4696</v>
      </c>
      <c r="G277" s="316">
        <v>6134</v>
      </c>
    </row>
    <row r="278" spans="1:8" ht="17.25" customHeight="1">
      <c r="A278" s="311">
        <v>1232</v>
      </c>
      <c r="B278" s="312">
        <v>321312</v>
      </c>
      <c r="C278" s="678" t="s">
        <v>1275</v>
      </c>
      <c r="D278" s="678"/>
      <c r="E278" s="678"/>
      <c r="F278" s="316"/>
      <c r="G278" s="316"/>
    </row>
    <row r="279" spans="1:8" s="290" customFormat="1" ht="17.25" customHeight="1">
      <c r="A279" s="311"/>
      <c r="B279" s="312"/>
      <c r="C279" s="675" t="s">
        <v>1276</v>
      </c>
      <c r="D279" s="676"/>
      <c r="E279" s="677"/>
      <c r="F279" s="319"/>
      <c r="G279" s="319"/>
    </row>
    <row r="280" spans="1:8" s="290" customFormat="1" ht="17.25" customHeight="1">
      <c r="A280" s="311">
        <v>1233</v>
      </c>
      <c r="B280" s="312"/>
      <c r="C280" s="675" t="s">
        <v>1277</v>
      </c>
      <c r="D280" s="676"/>
      <c r="E280" s="677"/>
      <c r="F280" s="319">
        <f>IF((F282+F284-F283-F285)&gt;0,F282+F284-F283-F285,0)</f>
        <v>0</v>
      </c>
      <c r="G280" s="319">
        <f>IF((G282+G284-G283-G285)&gt;0,G282+G284-G283-G285,0)</f>
        <v>0</v>
      </c>
    </row>
    <row r="281" spans="1:8" s="290" customFormat="1" ht="17.25" customHeight="1">
      <c r="A281" s="311">
        <v>1234</v>
      </c>
      <c r="B281" s="312"/>
      <c r="C281" s="675" t="s">
        <v>1278</v>
      </c>
      <c r="D281" s="676"/>
      <c r="E281" s="677"/>
      <c r="F281" s="319">
        <f>IF((F283+F285-F282-F284)&gt;0,F283+F285-F282-F284,0)</f>
        <v>0</v>
      </c>
      <c r="G281" s="319">
        <f>IF((G283+G285-G282-G284)&gt;0,G283+G285-G282-G284,0)</f>
        <v>0</v>
      </c>
    </row>
    <row r="282" spans="1:8" s="290" customFormat="1" ht="30.75" customHeight="1">
      <c r="A282" s="311">
        <v>1235</v>
      </c>
      <c r="B282" s="312">
        <v>330000</v>
      </c>
      <c r="C282" s="675" t="s">
        <v>1279</v>
      </c>
      <c r="D282" s="676"/>
      <c r="E282" s="677"/>
      <c r="F282" s="316"/>
      <c r="G282" s="316"/>
    </row>
    <row r="283" spans="1:8" s="290" customFormat="1" ht="17.25" customHeight="1">
      <c r="A283" s="311">
        <v>1236</v>
      </c>
      <c r="B283" s="312">
        <v>330000</v>
      </c>
      <c r="C283" s="675" t="s">
        <v>1280</v>
      </c>
      <c r="D283" s="676"/>
      <c r="E283" s="677"/>
      <c r="F283" s="316"/>
      <c r="G283" s="316"/>
    </row>
    <row r="284" spans="1:8" s="290" customFormat="1" ht="17.25" customHeight="1">
      <c r="A284" s="311">
        <v>1237</v>
      </c>
      <c r="B284" s="312">
        <v>340000</v>
      </c>
      <c r="C284" s="675" t="s">
        <v>1281</v>
      </c>
      <c r="D284" s="676"/>
      <c r="E284" s="677"/>
      <c r="F284" s="316"/>
      <c r="G284" s="316"/>
    </row>
    <row r="285" spans="1:8" s="290" customFormat="1" ht="17.25" customHeight="1">
      <c r="A285" s="311">
        <v>1238</v>
      </c>
      <c r="B285" s="312">
        <v>340000</v>
      </c>
      <c r="C285" s="675" t="s">
        <v>1282</v>
      </c>
      <c r="D285" s="676"/>
      <c r="E285" s="677"/>
      <c r="F285" s="316"/>
      <c r="G285" s="316"/>
    </row>
    <row r="286" spans="1:8" s="290" customFormat="1" ht="17.25" customHeight="1">
      <c r="A286" s="311">
        <v>1239</v>
      </c>
      <c r="B286" s="312"/>
      <c r="C286" s="678" t="s">
        <v>1283</v>
      </c>
      <c r="D286" s="678"/>
      <c r="E286" s="678"/>
      <c r="F286" s="319">
        <f>F108+F261</f>
        <v>91544</v>
      </c>
      <c r="G286" s="319">
        <f>G108+G261</f>
        <v>87342</v>
      </c>
    </row>
    <row r="287" spans="1:8" s="290" customFormat="1" ht="17.25" customHeight="1">
      <c r="A287" s="311">
        <v>1240</v>
      </c>
      <c r="B287" s="312">
        <v>352000</v>
      </c>
      <c r="C287" s="678" t="s">
        <v>1284</v>
      </c>
      <c r="D287" s="678"/>
      <c r="E287" s="678"/>
      <c r="F287" s="316"/>
      <c r="G287" s="316"/>
    </row>
    <row r="288" spans="1:8">
      <c r="C288" s="322"/>
      <c r="D288" s="322"/>
      <c r="E288" s="322"/>
      <c r="F288" s="322"/>
      <c r="G288" s="322"/>
    </row>
    <row r="289" spans="1:8">
      <c r="A289" s="267"/>
      <c r="B289" s="263"/>
      <c r="C289" s="271"/>
      <c r="D289" s="271"/>
      <c r="E289" s="271"/>
      <c r="F289" s="271"/>
      <c r="G289" s="271"/>
      <c r="H289" s="265"/>
    </row>
    <row r="290" spans="1:8">
      <c r="A290" s="323" t="s">
        <v>1285</v>
      </c>
      <c r="C290" s="324"/>
      <c r="D290" s="325" t="s">
        <v>1286</v>
      </c>
      <c r="E290" s="325"/>
      <c r="F290" s="679" t="s">
        <v>472</v>
      </c>
      <c r="G290" s="679"/>
      <c r="H290" s="265"/>
    </row>
    <row r="291" spans="1:8">
      <c r="A291" s="267"/>
      <c r="B291" s="327"/>
      <c r="C291" s="328"/>
      <c r="D291" s="325" t="s">
        <v>1287</v>
      </c>
      <c r="E291" s="329"/>
      <c r="F291" s="271"/>
      <c r="G291" s="271"/>
      <c r="H291" s="265"/>
    </row>
    <row r="292" spans="1:8">
      <c r="A292" s="267"/>
      <c r="B292" s="330"/>
      <c r="C292" s="271"/>
      <c r="D292" s="271"/>
      <c r="E292" s="271"/>
      <c r="F292" s="271"/>
      <c r="G292" s="271"/>
      <c r="H292" s="265"/>
    </row>
    <row r="293" spans="1:8">
      <c r="A293" s="267"/>
      <c r="B293" s="263"/>
      <c r="C293" s="271"/>
      <c r="D293" s="271"/>
      <c r="E293" s="271"/>
      <c r="F293" s="271"/>
      <c r="G293" s="271"/>
      <c r="H293" s="265"/>
    </row>
    <row r="294" spans="1:8">
      <c r="A294" s="267"/>
      <c r="B294" s="263"/>
      <c r="C294" s="271"/>
      <c r="D294" s="271"/>
      <c r="E294" s="271"/>
      <c r="F294" s="271"/>
      <c r="G294" s="271"/>
      <c r="H294" s="265"/>
    </row>
    <row r="295" spans="1:8">
      <c r="A295" s="267"/>
      <c r="B295" s="263"/>
      <c r="C295" s="264"/>
      <c r="D295" s="264"/>
      <c r="E295" s="264"/>
      <c r="F295" s="264"/>
      <c r="G295" s="264"/>
      <c r="H295" s="265"/>
    </row>
    <row r="296" spans="1:8">
      <c r="A296" s="267"/>
      <c r="B296" s="263"/>
      <c r="C296" s="264"/>
      <c r="D296" s="264"/>
      <c r="E296" s="264"/>
      <c r="F296" s="264"/>
      <c r="G296" s="264"/>
      <c r="H296" s="265"/>
    </row>
    <row r="297" spans="1:8">
      <c r="A297" s="267"/>
      <c r="B297" s="263"/>
      <c r="C297" s="264"/>
      <c r="D297" s="264"/>
      <c r="E297" s="264"/>
      <c r="F297" s="264"/>
      <c r="G297" s="264"/>
      <c r="H297" s="265"/>
    </row>
  </sheetData>
  <sheetProtection password="CCCC" sheet="1"/>
  <mergeCells count="221">
    <mergeCell ref="A14:G14"/>
    <mergeCell ref="A15:G15"/>
    <mergeCell ref="A18:A20"/>
    <mergeCell ref="B18:B20"/>
    <mergeCell ref="C18:C20"/>
    <mergeCell ref="E18:G18"/>
    <mergeCell ref="D19:D20"/>
    <mergeCell ref="E19:E20"/>
    <mergeCell ref="F19:F20"/>
    <mergeCell ref="G19:G20"/>
    <mergeCell ref="A87:A89"/>
    <mergeCell ref="B87:B89"/>
    <mergeCell ref="C87:C89"/>
    <mergeCell ref="E87:G87"/>
    <mergeCell ref="D88:D89"/>
    <mergeCell ref="E88:E89"/>
    <mergeCell ref="F88:F89"/>
    <mergeCell ref="G88:G89"/>
    <mergeCell ref="A45:A47"/>
    <mergeCell ref="B45:B47"/>
    <mergeCell ref="C45:C47"/>
    <mergeCell ref="E45:G45"/>
    <mergeCell ref="D46:D47"/>
    <mergeCell ref="E46:E47"/>
    <mergeCell ref="F46:F47"/>
    <mergeCell ref="G46:G47"/>
    <mergeCell ref="C119:E119"/>
    <mergeCell ref="A104:A105"/>
    <mergeCell ref="B104:B105"/>
    <mergeCell ref="C104:E105"/>
    <mergeCell ref="F104:G104"/>
    <mergeCell ref="C106:E106"/>
    <mergeCell ref="C107:E107"/>
    <mergeCell ref="C108:E108"/>
    <mergeCell ref="C109:E109"/>
    <mergeCell ref="C110:E110"/>
    <mergeCell ref="C127:E127"/>
    <mergeCell ref="C128:E128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A143:A144"/>
    <mergeCell ref="B143:B144"/>
    <mergeCell ref="C143:E144"/>
    <mergeCell ref="F143:G143"/>
    <mergeCell ref="C129:E129"/>
    <mergeCell ref="C130:E130"/>
    <mergeCell ref="C131:E131"/>
    <mergeCell ref="C132:E132"/>
    <mergeCell ref="C133:E133"/>
    <mergeCell ref="C134:E134"/>
    <mergeCell ref="C153:E153"/>
    <mergeCell ref="C138:E138"/>
    <mergeCell ref="C139:E139"/>
    <mergeCell ref="C140:E140"/>
    <mergeCell ref="C141:E141"/>
    <mergeCell ref="C142:E142"/>
    <mergeCell ref="C161:E161"/>
    <mergeCell ref="C162:E162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69:E169"/>
    <mergeCell ref="C170:E170"/>
    <mergeCell ref="C171:E171"/>
    <mergeCell ref="C154:E154"/>
    <mergeCell ref="C155:E155"/>
    <mergeCell ref="C156:E156"/>
    <mergeCell ref="C157:E157"/>
    <mergeCell ref="C158:E158"/>
    <mergeCell ref="C159:E159"/>
    <mergeCell ref="C160:E160"/>
    <mergeCell ref="C178:E178"/>
    <mergeCell ref="A179:A180"/>
    <mergeCell ref="B179:B180"/>
    <mergeCell ref="C179:E180"/>
    <mergeCell ref="C163:E163"/>
    <mergeCell ref="C164:E164"/>
    <mergeCell ref="C165:E165"/>
    <mergeCell ref="C166:E166"/>
    <mergeCell ref="C167:E167"/>
    <mergeCell ref="C168:E168"/>
    <mergeCell ref="C172:E172"/>
    <mergeCell ref="C173:E173"/>
    <mergeCell ref="C174:E174"/>
    <mergeCell ref="C175:E175"/>
    <mergeCell ref="C176:E176"/>
    <mergeCell ref="C177:E177"/>
    <mergeCell ref="C197:E197"/>
    <mergeCell ref="F179:G179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205:E205"/>
    <mergeCell ref="C206:E206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213:E213"/>
    <mergeCell ref="C214:E214"/>
    <mergeCell ref="C215:E215"/>
    <mergeCell ref="C198:E198"/>
    <mergeCell ref="C199:E199"/>
    <mergeCell ref="C200:E200"/>
    <mergeCell ref="C201:E201"/>
    <mergeCell ref="C202:E202"/>
    <mergeCell ref="C203:E203"/>
    <mergeCell ref="C204:E204"/>
    <mergeCell ref="C207:E207"/>
    <mergeCell ref="C208:E208"/>
    <mergeCell ref="C209:E209"/>
    <mergeCell ref="C210:E210"/>
    <mergeCell ref="C211:E211"/>
    <mergeCell ref="C212:E212"/>
    <mergeCell ref="C231:E231"/>
    <mergeCell ref="C216:E216"/>
    <mergeCell ref="A217:A218"/>
    <mergeCell ref="B217:B218"/>
    <mergeCell ref="C217:E218"/>
    <mergeCell ref="F217:G217"/>
    <mergeCell ref="C219:E219"/>
    <mergeCell ref="C220:E220"/>
    <mergeCell ref="C221:E221"/>
    <mergeCell ref="C222:E222"/>
    <mergeCell ref="C239:E239"/>
    <mergeCell ref="C240:E240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47:E247"/>
    <mergeCell ref="C248:E248"/>
    <mergeCell ref="C249:E249"/>
    <mergeCell ref="C232:E232"/>
    <mergeCell ref="C233:E233"/>
    <mergeCell ref="C234:E234"/>
    <mergeCell ref="C235:E235"/>
    <mergeCell ref="C236:E236"/>
    <mergeCell ref="C237:E237"/>
    <mergeCell ref="C238:E238"/>
    <mergeCell ref="C241:E241"/>
    <mergeCell ref="C242:E242"/>
    <mergeCell ref="C243:E243"/>
    <mergeCell ref="C244:E244"/>
    <mergeCell ref="C245:E245"/>
    <mergeCell ref="C246:E246"/>
    <mergeCell ref="F264:G264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A264:A265"/>
    <mergeCell ref="B264:B265"/>
    <mergeCell ref="C264:E265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84:E284"/>
    <mergeCell ref="C285:E285"/>
    <mergeCell ref="C286:E286"/>
    <mergeCell ref="C287:E287"/>
    <mergeCell ref="F290:G290"/>
    <mergeCell ref="C278:E278"/>
    <mergeCell ref="C279:E279"/>
    <mergeCell ref="C280:E280"/>
    <mergeCell ref="C281:E281"/>
    <mergeCell ref="C282:E282"/>
  </mergeCells>
  <dataValidations count="2"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  <dataValidation type="whole" allowBlank="1" showInputMessage="1" showErrorMessage="1" sqref="G39:G44 G49:G86 G91:G103">
      <formula1>0</formula1>
      <formula2>99999999999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topLeftCell="A373" zoomScale="120" zoomScaleNormal="120" zoomScaleSheetLayoutView="130" workbookViewId="0">
      <selection activeCell="E382" sqref="E382"/>
    </sheetView>
  </sheetViews>
  <sheetFormatPr defaultRowHeight="12.75"/>
  <cols>
    <col min="1" max="1" width="6.28515625" style="320" customWidth="1"/>
    <col min="2" max="2" width="6" style="331" customWidth="1"/>
    <col min="3" max="3" width="50.7109375" style="331" customWidth="1"/>
    <col min="4" max="5" width="18" style="331" customWidth="1"/>
    <col min="6" max="6" width="16.7109375" style="266" customWidth="1"/>
    <col min="7" max="16384" width="9.140625" style="266"/>
  </cols>
  <sheetData>
    <row r="1" spans="1:7">
      <c r="A1" s="332"/>
      <c r="B1" s="264"/>
      <c r="C1" s="264"/>
      <c r="D1" s="264"/>
      <c r="E1" s="268" t="s">
        <v>1288</v>
      </c>
    </row>
    <row r="2" spans="1:7">
      <c r="A2" s="332"/>
      <c r="B2" s="264"/>
      <c r="C2" s="264"/>
      <c r="D2" s="264"/>
      <c r="E2" s="264"/>
    </row>
    <row r="3" spans="1:7">
      <c r="A3" s="332"/>
      <c r="B3" s="264"/>
      <c r="C3" s="264"/>
      <c r="D3" s="264"/>
    </row>
    <row r="4" spans="1:7">
      <c r="A4" s="332"/>
      <c r="B4" s="264"/>
      <c r="C4" s="264"/>
      <c r="D4" s="264"/>
      <c r="E4" s="264"/>
    </row>
    <row r="5" spans="1:7">
      <c r="A5" s="332"/>
      <c r="B5" s="264"/>
      <c r="C5" s="264"/>
      <c r="D5" s="264"/>
      <c r="E5" s="264"/>
    </row>
    <row r="6" spans="1:7">
      <c r="A6" s="332"/>
      <c r="B6" s="264"/>
      <c r="C6" s="264"/>
      <c r="D6" s="264"/>
      <c r="E6" s="264"/>
    </row>
    <row r="7" spans="1:7" ht="33.75" customHeight="1">
      <c r="A7" s="269" t="s">
        <v>656</v>
      </c>
      <c r="B7" s="270"/>
      <c r="C7" s="271"/>
      <c r="D7" s="271"/>
      <c r="E7" s="271"/>
      <c r="F7" s="333"/>
      <c r="G7" s="265"/>
    </row>
    <row r="8" spans="1:7" ht="18.75">
      <c r="A8" s="506" t="str">
        <f>NazKorisnika</f>
        <v>ДОМ ЗДРАВЉА ЖАБАЉ</v>
      </c>
      <c r="B8" s="270"/>
      <c r="C8" s="271"/>
      <c r="D8" s="271"/>
      <c r="E8" s="271"/>
      <c r="F8" s="333"/>
      <c r="G8" s="265"/>
    </row>
    <row r="9" spans="1:7" ht="15.75">
      <c r="A9" s="272" t="str">
        <f>"Седиште:   " &amp;biop</f>
        <v>Седиште:   ЖАБАЉ</v>
      </c>
      <c r="B9" s="263"/>
      <c r="C9" s="273"/>
      <c r="D9" s="504" t="str">
        <f xml:space="preserve"> "Матични број:   " &amp; MatBroj</f>
        <v>Матични број:   08062463</v>
      </c>
      <c r="E9" s="273"/>
      <c r="F9" s="333"/>
      <c r="G9" s="265"/>
    </row>
    <row r="10" spans="1:7" ht="15.75">
      <c r="A10" s="272" t="str">
        <f>"ПИБ:   " &amp; bip</f>
        <v>ПИБ:   100647845</v>
      </c>
      <c r="B10" s="263"/>
      <c r="C10" s="273"/>
      <c r="D10" s="505" t="str">
        <f>"Број подрачуна:  " &amp; BrojPodr</f>
        <v>Број подрачуна:  840-451661-41</v>
      </c>
      <c r="E10" s="273"/>
      <c r="F10" s="333"/>
      <c r="G10" s="265"/>
    </row>
    <row r="11" spans="1:7" ht="15.75">
      <c r="A11" s="274" t="s">
        <v>657</v>
      </c>
      <c r="B11" s="270"/>
      <c r="C11" s="271"/>
      <c r="D11" s="271"/>
      <c r="E11" s="271"/>
      <c r="F11" s="333"/>
      <c r="G11" s="265"/>
    </row>
    <row r="12" spans="1:7" ht="15.75">
      <c r="A12" s="275"/>
      <c r="B12" s="270"/>
      <c r="C12" s="271"/>
      <c r="D12" s="271"/>
      <c r="E12" s="271"/>
      <c r="F12" s="333"/>
      <c r="G12" s="265"/>
    </row>
    <row r="13" spans="1:7" ht="15.75">
      <c r="A13" s="334"/>
      <c r="B13" s="264"/>
      <c r="C13" s="264"/>
      <c r="D13" s="335"/>
      <c r="E13" s="264"/>
    </row>
    <row r="14" spans="1:7" ht="18.75">
      <c r="A14" s="702" t="s">
        <v>1289</v>
      </c>
      <c r="B14" s="702"/>
      <c r="C14" s="702"/>
      <c r="D14" s="702"/>
      <c r="E14" s="702"/>
    </row>
    <row r="15" spans="1:7">
      <c r="A15" s="704" t="s">
        <v>2556</v>
      </c>
      <c r="B15" s="704"/>
      <c r="C15" s="704"/>
      <c r="D15" s="704"/>
      <c r="E15" s="704"/>
    </row>
    <row r="16" spans="1:7" ht="15.75">
      <c r="A16" s="277"/>
      <c r="B16" s="264"/>
      <c r="C16" s="264"/>
      <c r="D16" s="264"/>
      <c r="E16" s="264"/>
    </row>
    <row r="17" spans="1:6" ht="12.75" customHeight="1">
      <c r="A17" s="336"/>
      <c r="B17" s="337"/>
      <c r="C17" s="337"/>
      <c r="D17" s="337"/>
      <c r="E17" s="280" t="s">
        <v>241</v>
      </c>
      <c r="F17" s="278"/>
    </row>
    <row r="18" spans="1:6" ht="12.75" customHeight="1">
      <c r="A18" s="687" t="s">
        <v>533</v>
      </c>
      <c r="B18" s="687" t="s">
        <v>534</v>
      </c>
      <c r="C18" s="687" t="s">
        <v>535</v>
      </c>
      <c r="D18" s="687" t="s">
        <v>1110</v>
      </c>
      <c r="E18" s="687"/>
      <c r="F18" s="278"/>
    </row>
    <row r="19" spans="1:6" ht="25.5" customHeight="1">
      <c r="A19" s="687"/>
      <c r="B19" s="687"/>
      <c r="C19" s="687"/>
      <c r="D19" s="281" t="s">
        <v>1111</v>
      </c>
      <c r="E19" s="281" t="s">
        <v>1112</v>
      </c>
      <c r="F19" s="279"/>
    </row>
    <row r="20" spans="1:6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6" s="290" customFormat="1" ht="24">
      <c r="A21" s="281">
        <v>2001</v>
      </c>
      <c r="B21" s="281"/>
      <c r="C21" s="304" t="s">
        <v>1290</v>
      </c>
      <c r="D21" s="338">
        <f>D22+D126</f>
        <v>248409</v>
      </c>
      <c r="E21" s="338">
        <f>E22+E126</f>
        <v>272248</v>
      </c>
    </row>
    <row r="22" spans="1:6" s="290" customFormat="1" ht="24">
      <c r="A22" s="281">
        <v>2002</v>
      </c>
      <c r="B22" s="281">
        <v>700000</v>
      </c>
      <c r="C22" s="304" t="s">
        <v>1291</v>
      </c>
      <c r="D22" s="338">
        <f>D23+D67+D77+D89+D114+D119+D123</f>
        <v>240010</v>
      </c>
      <c r="E22" s="338">
        <f>E23+E67+E77+E89+E114+E119+E123</f>
        <v>272248</v>
      </c>
    </row>
    <row r="23" spans="1:6" s="290" customFormat="1" ht="24">
      <c r="A23" s="281">
        <v>2003</v>
      </c>
      <c r="B23" s="281">
        <v>710000</v>
      </c>
      <c r="C23" s="304" t="s">
        <v>1292</v>
      </c>
      <c r="D23" s="338">
        <f>D24+D28+D30+D37+D43+D50+D53+D60</f>
        <v>0</v>
      </c>
      <c r="E23" s="338">
        <f>E24+E28+E30+E37+E43+E50+E53+E60</f>
        <v>0</v>
      </c>
    </row>
    <row r="24" spans="1:6" ht="24">
      <c r="A24" s="281">
        <v>2004</v>
      </c>
      <c r="B24" s="281">
        <v>711000</v>
      </c>
      <c r="C24" s="304" t="s">
        <v>1293</v>
      </c>
      <c r="D24" s="338">
        <f>SUM(D25:D27)</f>
        <v>0</v>
      </c>
      <c r="E24" s="338">
        <f>SUM(E25:E27)</f>
        <v>0</v>
      </c>
    </row>
    <row r="25" spans="1:6">
      <c r="A25" s="291">
        <v>2005</v>
      </c>
      <c r="B25" s="291">
        <v>711100</v>
      </c>
      <c r="C25" s="306" t="s">
        <v>1294</v>
      </c>
      <c r="D25" s="339"/>
      <c r="E25" s="339"/>
    </row>
    <row r="26" spans="1:6" ht="24">
      <c r="A26" s="291">
        <v>2006</v>
      </c>
      <c r="B26" s="291">
        <v>711200</v>
      </c>
      <c r="C26" s="306" t="s">
        <v>443</v>
      </c>
      <c r="D26" s="339"/>
      <c r="E26" s="339"/>
    </row>
    <row r="27" spans="1:6" ht="24">
      <c r="A27" s="291">
        <v>2007</v>
      </c>
      <c r="B27" s="291">
        <v>711300</v>
      </c>
      <c r="C27" s="306" t="s">
        <v>650</v>
      </c>
      <c r="D27" s="339"/>
      <c r="E27" s="339"/>
    </row>
    <row r="28" spans="1:6" s="290" customFormat="1">
      <c r="A28" s="281">
        <v>2008</v>
      </c>
      <c r="B28" s="281">
        <v>712000</v>
      </c>
      <c r="C28" s="304" t="s">
        <v>1295</v>
      </c>
      <c r="D28" s="338">
        <f>D29</f>
        <v>0</v>
      </c>
      <c r="E28" s="338">
        <f>E29</f>
        <v>0</v>
      </c>
    </row>
    <row r="29" spans="1:6">
      <c r="A29" s="291">
        <v>2009</v>
      </c>
      <c r="B29" s="291">
        <v>712100</v>
      </c>
      <c r="C29" s="306" t="s">
        <v>39</v>
      </c>
      <c r="D29" s="339"/>
      <c r="E29" s="339"/>
    </row>
    <row r="30" spans="1:6" s="290" customFormat="1">
      <c r="A30" s="281">
        <v>2010</v>
      </c>
      <c r="B30" s="281">
        <v>713000</v>
      </c>
      <c r="C30" s="304" t="s">
        <v>1296</v>
      </c>
      <c r="D30" s="338">
        <f>SUM(D31:D36)</f>
        <v>0</v>
      </c>
      <c r="E30" s="338">
        <f>SUM(E31:E36)</f>
        <v>0</v>
      </c>
    </row>
    <row r="31" spans="1:6">
      <c r="A31" s="291">
        <v>2011</v>
      </c>
      <c r="B31" s="291">
        <v>713100</v>
      </c>
      <c r="C31" s="306" t="s">
        <v>659</v>
      </c>
      <c r="D31" s="339"/>
      <c r="E31" s="339"/>
    </row>
    <row r="32" spans="1:6">
      <c r="A32" s="291">
        <v>2012</v>
      </c>
      <c r="B32" s="291">
        <v>713200</v>
      </c>
      <c r="C32" s="306" t="s">
        <v>660</v>
      </c>
      <c r="D32" s="339"/>
      <c r="E32" s="339"/>
    </row>
    <row r="33" spans="1:5">
      <c r="A33" s="291">
        <v>2013</v>
      </c>
      <c r="B33" s="291">
        <v>713300</v>
      </c>
      <c r="C33" s="306" t="s">
        <v>661</v>
      </c>
      <c r="D33" s="339"/>
      <c r="E33" s="339"/>
    </row>
    <row r="34" spans="1:5">
      <c r="A34" s="291">
        <v>2014</v>
      </c>
      <c r="B34" s="291">
        <v>713400</v>
      </c>
      <c r="C34" s="306" t="s">
        <v>662</v>
      </c>
      <c r="D34" s="339"/>
      <c r="E34" s="339"/>
    </row>
    <row r="35" spans="1:5">
      <c r="A35" s="291">
        <v>2015</v>
      </c>
      <c r="B35" s="291">
        <v>713500</v>
      </c>
      <c r="C35" s="306" t="s">
        <v>444</v>
      </c>
      <c r="D35" s="339"/>
      <c r="E35" s="339"/>
    </row>
    <row r="36" spans="1:5">
      <c r="A36" s="291">
        <v>2016</v>
      </c>
      <c r="B36" s="291">
        <v>713600</v>
      </c>
      <c r="C36" s="306" t="s">
        <v>445</v>
      </c>
      <c r="D36" s="339"/>
      <c r="E36" s="339"/>
    </row>
    <row r="37" spans="1:5" s="290" customFormat="1">
      <c r="A37" s="281">
        <v>2017</v>
      </c>
      <c r="B37" s="281">
        <v>714000</v>
      </c>
      <c r="C37" s="304" t="s">
        <v>1297</v>
      </c>
      <c r="D37" s="338">
        <f>SUM(D38:D42)</f>
        <v>0</v>
      </c>
      <c r="E37" s="338">
        <f>SUM(E38:E42)</f>
        <v>0</v>
      </c>
    </row>
    <row r="38" spans="1:5">
      <c r="A38" s="291">
        <v>2018</v>
      </c>
      <c r="B38" s="291">
        <v>714100</v>
      </c>
      <c r="C38" s="306" t="s">
        <v>498</v>
      </c>
      <c r="D38" s="339"/>
      <c r="E38" s="339"/>
    </row>
    <row r="39" spans="1:5">
      <c r="A39" s="291">
        <v>2019</v>
      </c>
      <c r="B39" s="291">
        <v>714300</v>
      </c>
      <c r="C39" s="306" t="s">
        <v>499</v>
      </c>
      <c r="D39" s="339"/>
      <c r="E39" s="339"/>
    </row>
    <row r="40" spans="1:5">
      <c r="A40" s="291">
        <v>2020</v>
      </c>
      <c r="B40" s="291">
        <v>714400</v>
      </c>
      <c r="C40" s="306" t="s">
        <v>500</v>
      </c>
      <c r="D40" s="339"/>
      <c r="E40" s="339"/>
    </row>
    <row r="41" spans="1:5" ht="24">
      <c r="A41" s="291">
        <v>2021</v>
      </c>
      <c r="B41" s="291">
        <v>714500</v>
      </c>
      <c r="C41" s="306" t="s">
        <v>192</v>
      </c>
      <c r="D41" s="339"/>
      <c r="E41" s="339"/>
    </row>
    <row r="42" spans="1:5">
      <c r="A42" s="291">
        <v>2022</v>
      </c>
      <c r="B42" s="291">
        <v>714600</v>
      </c>
      <c r="C42" s="306" t="s">
        <v>501</v>
      </c>
      <c r="D42" s="339"/>
      <c r="E42" s="339"/>
    </row>
    <row r="43" spans="1:5" s="290" customFormat="1" ht="24">
      <c r="A43" s="281">
        <v>2023</v>
      </c>
      <c r="B43" s="281">
        <v>715000</v>
      </c>
      <c r="C43" s="304" t="s">
        <v>1298</v>
      </c>
      <c r="D43" s="338">
        <f>SUM(D44:D49)</f>
        <v>0</v>
      </c>
      <c r="E43" s="338">
        <f>SUM(E44:E49)</f>
        <v>0</v>
      </c>
    </row>
    <row r="44" spans="1:5">
      <c r="A44" s="291">
        <v>2024</v>
      </c>
      <c r="B44" s="291">
        <v>715100</v>
      </c>
      <c r="C44" s="306" t="s">
        <v>502</v>
      </c>
      <c r="D44" s="339"/>
      <c r="E44" s="339"/>
    </row>
    <row r="45" spans="1:5">
      <c r="A45" s="291">
        <v>2025</v>
      </c>
      <c r="B45" s="291">
        <v>715200</v>
      </c>
      <c r="C45" s="306" t="s">
        <v>503</v>
      </c>
      <c r="D45" s="339"/>
      <c r="E45" s="339"/>
    </row>
    <row r="46" spans="1:5">
      <c r="A46" s="291">
        <v>2026</v>
      </c>
      <c r="B46" s="291">
        <v>715300</v>
      </c>
      <c r="C46" s="306" t="s">
        <v>504</v>
      </c>
      <c r="D46" s="339"/>
      <c r="E46" s="339"/>
    </row>
    <row r="47" spans="1:5" ht="24">
      <c r="A47" s="291">
        <v>2027</v>
      </c>
      <c r="B47" s="291">
        <v>715400</v>
      </c>
      <c r="C47" s="306" t="s">
        <v>505</v>
      </c>
      <c r="D47" s="339"/>
      <c r="E47" s="339"/>
    </row>
    <row r="48" spans="1:5">
      <c r="A48" s="291">
        <v>2028</v>
      </c>
      <c r="B48" s="291">
        <v>715500</v>
      </c>
      <c r="C48" s="306" t="s">
        <v>506</v>
      </c>
      <c r="D48" s="339"/>
      <c r="E48" s="339"/>
    </row>
    <row r="49" spans="1:5">
      <c r="A49" s="291">
        <v>2029</v>
      </c>
      <c r="B49" s="291">
        <v>715600</v>
      </c>
      <c r="C49" s="306" t="s">
        <v>507</v>
      </c>
      <c r="D49" s="339"/>
      <c r="E49" s="339"/>
    </row>
    <row r="50" spans="1:5" s="290" customFormat="1">
      <c r="A50" s="281">
        <v>2030</v>
      </c>
      <c r="B50" s="281">
        <v>716000</v>
      </c>
      <c r="C50" s="304" t="s">
        <v>1299</v>
      </c>
      <c r="D50" s="338">
        <f>D51+D52</f>
        <v>0</v>
      </c>
      <c r="E50" s="338">
        <f>E51+E52</f>
        <v>0</v>
      </c>
    </row>
    <row r="51" spans="1:5" ht="24">
      <c r="A51" s="291">
        <v>2031</v>
      </c>
      <c r="B51" s="291">
        <v>716100</v>
      </c>
      <c r="C51" s="306" t="s">
        <v>371</v>
      </c>
      <c r="D51" s="339"/>
      <c r="E51" s="339"/>
    </row>
    <row r="52" spans="1:5" ht="24">
      <c r="A52" s="291">
        <v>2032</v>
      </c>
      <c r="B52" s="291">
        <v>716200</v>
      </c>
      <c r="C52" s="306" t="s">
        <v>372</v>
      </c>
      <c r="D52" s="339"/>
      <c r="E52" s="339"/>
    </row>
    <row r="53" spans="1:5" s="290" customFormat="1">
      <c r="A53" s="281">
        <v>2033</v>
      </c>
      <c r="B53" s="281">
        <v>717000</v>
      </c>
      <c r="C53" s="317" t="s">
        <v>1300</v>
      </c>
      <c r="D53" s="338">
        <f>SUM(D54:D59)</f>
        <v>0</v>
      </c>
      <c r="E53" s="338">
        <f>SUM(E54:E59)</f>
        <v>0</v>
      </c>
    </row>
    <row r="54" spans="1:5">
      <c r="A54" s="291">
        <v>2034</v>
      </c>
      <c r="B54" s="291">
        <v>717100</v>
      </c>
      <c r="C54" s="306" t="s">
        <v>374</v>
      </c>
      <c r="D54" s="339"/>
      <c r="E54" s="339"/>
    </row>
    <row r="55" spans="1:5">
      <c r="A55" s="291">
        <v>2035</v>
      </c>
      <c r="B55" s="291">
        <v>717200</v>
      </c>
      <c r="C55" s="306" t="s">
        <v>375</v>
      </c>
      <c r="D55" s="339"/>
      <c r="E55" s="339"/>
    </row>
    <row r="56" spans="1:5">
      <c r="A56" s="291">
        <v>2036</v>
      </c>
      <c r="B56" s="291">
        <v>717300</v>
      </c>
      <c r="C56" s="306" t="s">
        <v>110</v>
      </c>
      <c r="D56" s="339"/>
      <c r="E56" s="339"/>
    </row>
    <row r="57" spans="1:5">
      <c r="A57" s="291">
        <v>2037</v>
      </c>
      <c r="B57" s="291">
        <v>717400</v>
      </c>
      <c r="C57" s="306" t="s">
        <v>111</v>
      </c>
      <c r="D57" s="339"/>
      <c r="E57" s="339"/>
    </row>
    <row r="58" spans="1:5">
      <c r="A58" s="291">
        <v>2038</v>
      </c>
      <c r="B58" s="291">
        <v>717500</v>
      </c>
      <c r="C58" s="306" t="s">
        <v>112</v>
      </c>
      <c r="D58" s="339"/>
      <c r="E58" s="339"/>
    </row>
    <row r="59" spans="1:5">
      <c r="A59" s="291">
        <v>2039</v>
      </c>
      <c r="B59" s="291">
        <v>717600</v>
      </c>
      <c r="C59" s="306" t="s">
        <v>113</v>
      </c>
      <c r="D59" s="339"/>
      <c r="E59" s="339"/>
    </row>
    <row r="60" spans="1:5" s="290" customFormat="1" ht="36">
      <c r="A60" s="311">
        <v>2040</v>
      </c>
      <c r="B60" s="281">
        <v>719000</v>
      </c>
      <c r="C60" s="304" t="s">
        <v>1301</v>
      </c>
      <c r="D60" s="338">
        <f>SUM(D61:D66)</f>
        <v>0</v>
      </c>
      <c r="E60" s="338">
        <f>SUM(E61:E66)</f>
        <v>0</v>
      </c>
    </row>
    <row r="61" spans="1:5" ht="24">
      <c r="A61" s="291">
        <v>2041</v>
      </c>
      <c r="B61" s="291">
        <v>719100</v>
      </c>
      <c r="C61" s="306" t="s">
        <v>181</v>
      </c>
      <c r="D61" s="339"/>
      <c r="E61" s="339"/>
    </row>
    <row r="62" spans="1:5" ht="24">
      <c r="A62" s="291">
        <v>2042</v>
      </c>
      <c r="B62" s="291">
        <v>719200</v>
      </c>
      <c r="C62" s="306" t="s">
        <v>182</v>
      </c>
      <c r="D62" s="339"/>
      <c r="E62" s="339"/>
    </row>
    <row r="63" spans="1:5" ht="24">
      <c r="A63" s="291">
        <v>2043</v>
      </c>
      <c r="B63" s="291">
        <v>719300</v>
      </c>
      <c r="C63" s="306" t="s">
        <v>508</v>
      </c>
      <c r="D63" s="339"/>
      <c r="E63" s="339"/>
    </row>
    <row r="64" spans="1:5">
      <c r="A64" s="291">
        <v>2044</v>
      </c>
      <c r="B64" s="291">
        <v>719400</v>
      </c>
      <c r="C64" s="306" t="s">
        <v>509</v>
      </c>
      <c r="D64" s="339"/>
      <c r="E64" s="339"/>
    </row>
    <row r="65" spans="1:5">
      <c r="A65" s="291">
        <v>2045</v>
      </c>
      <c r="B65" s="291">
        <v>719500</v>
      </c>
      <c r="C65" s="306" t="s">
        <v>510</v>
      </c>
      <c r="D65" s="339"/>
      <c r="E65" s="339"/>
    </row>
    <row r="66" spans="1:5">
      <c r="A66" s="291">
        <v>2046</v>
      </c>
      <c r="B66" s="291">
        <v>719600</v>
      </c>
      <c r="C66" s="306" t="s">
        <v>196</v>
      </c>
      <c r="D66" s="339"/>
      <c r="E66" s="339"/>
    </row>
    <row r="67" spans="1:5" s="290" customFormat="1">
      <c r="A67" s="311">
        <v>2047</v>
      </c>
      <c r="B67" s="281">
        <v>720000</v>
      </c>
      <c r="C67" s="304" t="s">
        <v>1302</v>
      </c>
      <c r="D67" s="338">
        <f>D68+D73</f>
        <v>0</v>
      </c>
      <c r="E67" s="338">
        <f>E68+E73</f>
        <v>0</v>
      </c>
    </row>
    <row r="68" spans="1:5" s="290" customFormat="1" ht="24">
      <c r="A68" s="311">
        <v>2048</v>
      </c>
      <c r="B68" s="281">
        <v>721000</v>
      </c>
      <c r="C68" s="304" t="s">
        <v>1303</v>
      </c>
      <c r="D68" s="338">
        <f>SUM(D69:D72)</f>
        <v>0</v>
      </c>
      <c r="E68" s="338">
        <f>SUM(E69:E72)</f>
        <v>0</v>
      </c>
    </row>
    <row r="69" spans="1:5">
      <c r="A69" s="291">
        <v>2049</v>
      </c>
      <c r="B69" s="291">
        <v>721100</v>
      </c>
      <c r="C69" s="306" t="s">
        <v>197</v>
      </c>
      <c r="D69" s="339"/>
      <c r="E69" s="339"/>
    </row>
    <row r="70" spans="1:5">
      <c r="A70" s="291">
        <v>2050</v>
      </c>
      <c r="B70" s="291">
        <v>721200</v>
      </c>
      <c r="C70" s="306" t="s">
        <v>1304</v>
      </c>
      <c r="D70" s="339"/>
      <c r="E70" s="339"/>
    </row>
    <row r="71" spans="1:5" ht="24">
      <c r="A71" s="291">
        <v>2051</v>
      </c>
      <c r="B71" s="291">
        <v>721300</v>
      </c>
      <c r="C71" s="306" t="s">
        <v>685</v>
      </c>
      <c r="D71" s="339"/>
      <c r="E71" s="339"/>
    </row>
    <row r="72" spans="1:5">
      <c r="A72" s="291">
        <v>2052</v>
      </c>
      <c r="B72" s="291">
        <v>721400</v>
      </c>
      <c r="C72" s="306" t="s">
        <v>686</v>
      </c>
      <c r="D72" s="339"/>
      <c r="E72" s="339"/>
    </row>
    <row r="73" spans="1:5" s="290" customFormat="1">
      <c r="A73" s="311">
        <v>2053</v>
      </c>
      <c r="B73" s="281">
        <v>722000</v>
      </c>
      <c r="C73" s="304" t="s">
        <v>1305</v>
      </c>
      <c r="D73" s="338">
        <f>SUM(D74:D76)</f>
        <v>0</v>
      </c>
      <c r="E73" s="338">
        <f>SUM(E74:E76)</f>
        <v>0</v>
      </c>
    </row>
    <row r="74" spans="1:5">
      <c r="A74" s="291">
        <v>2054</v>
      </c>
      <c r="B74" s="291">
        <v>722100</v>
      </c>
      <c r="C74" s="306" t="s">
        <v>687</v>
      </c>
      <c r="D74" s="339"/>
      <c r="E74" s="339"/>
    </row>
    <row r="75" spans="1:5">
      <c r="A75" s="291">
        <v>2055</v>
      </c>
      <c r="B75" s="291">
        <v>722200</v>
      </c>
      <c r="C75" s="306" t="s">
        <v>1306</v>
      </c>
      <c r="D75" s="339"/>
      <c r="E75" s="339"/>
    </row>
    <row r="76" spans="1:5">
      <c r="A76" s="291">
        <v>2056</v>
      </c>
      <c r="B76" s="291">
        <v>722300</v>
      </c>
      <c r="C76" s="306" t="s">
        <v>1</v>
      </c>
      <c r="D76" s="339"/>
      <c r="E76" s="339"/>
    </row>
    <row r="77" spans="1:5" s="290" customFormat="1">
      <c r="A77" s="311">
        <v>2057</v>
      </c>
      <c r="B77" s="281">
        <v>730000</v>
      </c>
      <c r="C77" s="304" t="s">
        <v>1307</v>
      </c>
      <c r="D77" s="338">
        <f>D78+D81+D86</f>
        <v>10850</v>
      </c>
      <c r="E77" s="338">
        <f>E78+E81+E86</f>
        <v>16857</v>
      </c>
    </row>
    <row r="78" spans="1:5" s="290" customFormat="1">
      <c r="A78" s="311">
        <v>2058</v>
      </c>
      <c r="B78" s="281">
        <v>731000</v>
      </c>
      <c r="C78" s="304" t="s">
        <v>1308</v>
      </c>
      <c r="D78" s="338">
        <f>D79+D80</f>
        <v>0</v>
      </c>
      <c r="E78" s="338">
        <f>E79+E80</f>
        <v>0</v>
      </c>
    </row>
    <row r="79" spans="1:5">
      <c r="A79" s="291">
        <v>2059</v>
      </c>
      <c r="B79" s="291">
        <v>731100</v>
      </c>
      <c r="C79" s="306" t="s">
        <v>2</v>
      </c>
      <c r="D79" s="339"/>
      <c r="E79" s="339"/>
    </row>
    <row r="80" spans="1:5">
      <c r="A80" s="291">
        <v>2060</v>
      </c>
      <c r="B80" s="291">
        <v>731200</v>
      </c>
      <c r="C80" s="306" t="s">
        <v>3</v>
      </c>
      <c r="D80" s="339"/>
      <c r="E80" s="339"/>
    </row>
    <row r="81" spans="1:5" s="290" customFormat="1" ht="24">
      <c r="A81" s="311">
        <v>2061</v>
      </c>
      <c r="B81" s="311">
        <v>732000</v>
      </c>
      <c r="C81" s="317" t="s">
        <v>1309</v>
      </c>
      <c r="D81" s="338">
        <f>D82+D83+D84+D85</f>
        <v>0</v>
      </c>
      <c r="E81" s="338">
        <f>E82+E83+E84+E85</f>
        <v>0</v>
      </c>
    </row>
    <row r="82" spans="1:5">
      <c r="A82" s="291">
        <v>2062</v>
      </c>
      <c r="B82" s="291">
        <v>732100</v>
      </c>
      <c r="C82" s="306" t="s">
        <v>4</v>
      </c>
      <c r="D82" s="339"/>
      <c r="E82" s="339"/>
    </row>
    <row r="83" spans="1:5">
      <c r="A83" s="313">
        <v>2063</v>
      </c>
      <c r="B83" s="313">
        <v>732200</v>
      </c>
      <c r="C83" s="340" t="s">
        <v>428</v>
      </c>
      <c r="D83" s="341"/>
      <c r="E83" s="341"/>
    </row>
    <row r="84" spans="1:5">
      <c r="A84" s="313">
        <v>2064</v>
      </c>
      <c r="B84" s="313">
        <v>732300</v>
      </c>
      <c r="C84" s="340" t="s">
        <v>748</v>
      </c>
      <c r="D84" s="341"/>
      <c r="E84" s="341"/>
    </row>
    <row r="85" spans="1:5">
      <c r="A85" s="313">
        <v>2065</v>
      </c>
      <c r="B85" s="313">
        <v>732400</v>
      </c>
      <c r="C85" s="340" t="s">
        <v>749</v>
      </c>
      <c r="D85" s="341"/>
      <c r="E85" s="341"/>
    </row>
    <row r="86" spans="1:5" s="290" customFormat="1">
      <c r="A86" s="311">
        <v>2066</v>
      </c>
      <c r="B86" s="281">
        <v>733000</v>
      </c>
      <c r="C86" s="304" t="s">
        <v>1310</v>
      </c>
      <c r="D86" s="338">
        <f>D87+D88</f>
        <v>10850</v>
      </c>
      <c r="E86" s="338">
        <f>E87+E88</f>
        <v>16857</v>
      </c>
    </row>
    <row r="87" spans="1:5">
      <c r="A87" s="313">
        <v>2067</v>
      </c>
      <c r="B87" s="291">
        <v>733100</v>
      </c>
      <c r="C87" s="306" t="s">
        <v>429</v>
      </c>
      <c r="D87" s="339">
        <v>10850</v>
      </c>
      <c r="E87" s="339">
        <v>16857</v>
      </c>
    </row>
    <row r="88" spans="1:5">
      <c r="A88" s="291">
        <v>2068</v>
      </c>
      <c r="B88" s="291">
        <v>733200</v>
      </c>
      <c r="C88" s="306" t="s">
        <v>430</v>
      </c>
      <c r="D88" s="339"/>
      <c r="E88" s="339"/>
    </row>
    <row r="89" spans="1:5" s="290" customFormat="1">
      <c r="A89" s="311">
        <v>2069</v>
      </c>
      <c r="B89" s="281">
        <v>740000</v>
      </c>
      <c r="C89" s="304" t="s">
        <v>1311</v>
      </c>
      <c r="D89" s="338">
        <f>D90+D97+D102+D109+D112</f>
        <v>7159</v>
      </c>
      <c r="E89" s="338">
        <f>E90+E97+E102+E109+E112</f>
        <v>12882</v>
      </c>
    </row>
    <row r="90" spans="1:5" s="290" customFormat="1">
      <c r="A90" s="311">
        <v>2070</v>
      </c>
      <c r="B90" s="281">
        <v>741000</v>
      </c>
      <c r="C90" s="304" t="s">
        <v>1312</v>
      </c>
      <c r="D90" s="338">
        <f>SUM(D91:D96)</f>
        <v>278</v>
      </c>
      <c r="E90" s="338">
        <f>SUM(E91:E96)</f>
        <v>79</v>
      </c>
    </row>
    <row r="91" spans="1:5">
      <c r="A91" s="313">
        <v>2071</v>
      </c>
      <c r="B91" s="291">
        <v>741100</v>
      </c>
      <c r="C91" s="306" t="s">
        <v>431</v>
      </c>
      <c r="D91" s="339"/>
      <c r="E91" s="339"/>
    </row>
    <row r="92" spans="1:5">
      <c r="A92" s="291">
        <v>2072</v>
      </c>
      <c r="B92" s="291">
        <v>741200</v>
      </c>
      <c r="C92" s="306" t="s">
        <v>432</v>
      </c>
      <c r="D92" s="339"/>
      <c r="E92" s="339"/>
    </row>
    <row r="93" spans="1:5">
      <c r="A93" s="313">
        <v>2073</v>
      </c>
      <c r="B93" s="291">
        <v>741300</v>
      </c>
      <c r="C93" s="306" t="s">
        <v>433</v>
      </c>
      <c r="D93" s="339"/>
      <c r="E93" s="339"/>
    </row>
    <row r="94" spans="1:5">
      <c r="A94" s="291">
        <v>2074</v>
      </c>
      <c r="B94" s="291">
        <v>741400</v>
      </c>
      <c r="C94" s="306" t="s">
        <v>434</v>
      </c>
      <c r="D94" s="339">
        <v>278</v>
      </c>
      <c r="E94" s="339">
        <v>79</v>
      </c>
    </row>
    <row r="95" spans="1:5">
      <c r="A95" s="313">
        <v>2075</v>
      </c>
      <c r="B95" s="291">
        <v>741500</v>
      </c>
      <c r="C95" s="306" t="s">
        <v>435</v>
      </c>
      <c r="D95" s="339"/>
      <c r="E95" s="339"/>
    </row>
    <row r="96" spans="1:5">
      <c r="A96" s="291">
        <v>2076</v>
      </c>
      <c r="B96" s="291">
        <v>741600</v>
      </c>
      <c r="C96" s="306" t="s">
        <v>120</v>
      </c>
      <c r="D96" s="339"/>
      <c r="E96" s="339"/>
    </row>
    <row r="97" spans="1:5" s="290" customFormat="1" ht="24">
      <c r="A97" s="311">
        <v>2077</v>
      </c>
      <c r="B97" s="281">
        <v>742000</v>
      </c>
      <c r="C97" s="304" t="s">
        <v>1313</v>
      </c>
      <c r="D97" s="338">
        <f>SUM(D98:D101)</f>
        <v>6040</v>
      </c>
      <c r="E97" s="338">
        <f>SUM(E98:E101)</f>
        <v>11624</v>
      </c>
    </row>
    <row r="98" spans="1:5" ht="24">
      <c r="A98" s="291">
        <v>2078</v>
      </c>
      <c r="B98" s="291">
        <v>742100</v>
      </c>
      <c r="C98" s="306" t="s">
        <v>436</v>
      </c>
      <c r="D98" s="339"/>
      <c r="E98" s="339"/>
    </row>
    <row r="99" spans="1:5">
      <c r="A99" s="313">
        <v>2079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2080</v>
      </c>
      <c r="B100" s="291">
        <v>742300</v>
      </c>
      <c r="C100" s="306" t="s">
        <v>369</v>
      </c>
      <c r="D100" s="339">
        <v>6040</v>
      </c>
      <c r="E100" s="339">
        <v>11624</v>
      </c>
    </row>
    <row r="101" spans="1:5">
      <c r="A101" s="313">
        <v>2081</v>
      </c>
      <c r="B101" s="291">
        <v>742400</v>
      </c>
      <c r="C101" s="306" t="s">
        <v>370</v>
      </c>
      <c r="D101" s="339"/>
      <c r="E101" s="339"/>
    </row>
    <row r="102" spans="1:5" s="290" customFormat="1" ht="24">
      <c r="A102" s="311">
        <v>2082</v>
      </c>
      <c r="B102" s="281">
        <v>743000</v>
      </c>
      <c r="C102" s="304" t="s">
        <v>1314</v>
      </c>
      <c r="D102" s="338">
        <f>SUM(D103:D108)</f>
        <v>0</v>
      </c>
      <c r="E102" s="338">
        <f>SUM(E103:E108)</f>
        <v>0</v>
      </c>
    </row>
    <row r="103" spans="1:5">
      <c r="A103" s="313">
        <v>2083</v>
      </c>
      <c r="B103" s="291">
        <v>743100</v>
      </c>
      <c r="C103" s="306" t="s">
        <v>1315</v>
      </c>
      <c r="D103" s="339"/>
      <c r="E103" s="339"/>
    </row>
    <row r="104" spans="1:5">
      <c r="A104" s="291">
        <v>2084</v>
      </c>
      <c r="B104" s="291">
        <v>743200</v>
      </c>
      <c r="C104" s="306" t="s">
        <v>450</v>
      </c>
      <c r="D104" s="339"/>
      <c r="E104" s="339"/>
    </row>
    <row r="105" spans="1:5">
      <c r="A105" s="313">
        <v>2085</v>
      </c>
      <c r="B105" s="291">
        <v>743300</v>
      </c>
      <c r="C105" s="306" t="s">
        <v>451</v>
      </c>
      <c r="D105" s="339"/>
      <c r="E105" s="339"/>
    </row>
    <row r="106" spans="1:5">
      <c r="A106" s="291">
        <v>2086</v>
      </c>
      <c r="B106" s="291">
        <v>743400</v>
      </c>
      <c r="C106" s="306" t="s">
        <v>452</v>
      </c>
      <c r="D106" s="339"/>
      <c r="E106" s="339"/>
    </row>
    <row r="107" spans="1:5">
      <c r="A107" s="313">
        <v>2087</v>
      </c>
      <c r="B107" s="291">
        <v>743500</v>
      </c>
      <c r="C107" s="306" t="s">
        <v>453</v>
      </c>
      <c r="D107" s="339"/>
      <c r="E107" s="339"/>
    </row>
    <row r="108" spans="1:5" ht="24">
      <c r="A108" s="291">
        <v>2088</v>
      </c>
      <c r="B108" s="291">
        <v>743900</v>
      </c>
      <c r="C108" s="306" t="s">
        <v>454</v>
      </c>
      <c r="D108" s="339"/>
      <c r="E108" s="339"/>
    </row>
    <row r="109" spans="1:5" s="290" customFormat="1" ht="24">
      <c r="A109" s="311">
        <v>2089</v>
      </c>
      <c r="B109" s="281">
        <v>744000</v>
      </c>
      <c r="C109" s="304" t="s">
        <v>1316</v>
      </c>
      <c r="D109" s="338">
        <f>D110+D111</f>
        <v>0</v>
      </c>
      <c r="E109" s="338">
        <f>E110+E111</f>
        <v>0</v>
      </c>
    </row>
    <row r="110" spans="1:5">
      <c r="A110" s="291">
        <v>2090</v>
      </c>
      <c r="B110" s="291">
        <v>744100</v>
      </c>
      <c r="C110" s="306" t="s">
        <v>5</v>
      </c>
      <c r="D110" s="339"/>
      <c r="E110" s="339"/>
    </row>
    <row r="111" spans="1:5">
      <c r="A111" s="313">
        <v>2091</v>
      </c>
      <c r="B111" s="291">
        <v>744200</v>
      </c>
      <c r="C111" s="306" t="s">
        <v>6</v>
      </c>
      <c r="D111" s="339"/>
      <c r="E111" s="339"/>
    </row>
    <row r="112" spans="1:5" s="290" customFormat="1">
      <c r="A112" s="311">
        <v>2092</v>
      </c>
      <c r="B112" s="281">
        <v>745000</v>
      </c>
      <c r="C112" s="304" t="s">
        <v>1317</v>
      </c>
      <c r="D112" s="338">
        <f>D113</f>
        <v>841</v>
      </c>
      <c r="E112" s="338">
        <f>E113</f>
        <v>1179</v>
      </c>
    </row>
    <row r="113" spans="1:5">
      <c r="A113" s="313">
        <v>2093</v>
      </c>
      <c r="B113" s="291">
        <v>745100</v>
      </c>
      <c r="C113" s="306" t="s">
        <v>7</v>
      </c>
      <c r="D113" s="339">
        <v>841</v>
      </c>
      <c r="E113" s="339">
        <v>1179</v>
      </c>
    </row>
    <row r="114" spans="1:5" s="290" customFormat="1" ht="24">
      <c r="A114" s="311">
        <v>2094</v>
      </c>
      <c r="B114" s="281">
        <v>770000</v>
      </c>
      <c r="C114" s="304" t="s">
        <v>1318</v>
      </c>
      <c r="D114" s="338">
        <f>D115+D117</f>
        <v>0</v>
      </c>
      <c r="E114" s="338">
        <f>E115+E117</f>
        <v>0</v>
      </c>
    </row>
    <row r="115" spans="1:5" s="290" customFormat="1" ht="24">
      <c r="A115" s="311">
        <v>2095</v>
      </c>
      <c r="B115" s="281">
        <v>771000</v>
      </c>
      <c r="C115" s="304" t="s">
        <v>1319</v>
      </c>
      <c r="D115" s="338">
        <f>D116</f>
        <v>0</v>
      </c>
      <c r="E115" s="338">
        <f>E116</f>
        <v>0</v>
      </c>
    </row>
    <row r="116" spans="1:5">
      <c r="A116" s="291">
        <v>2096</v>
      </c>
      <c r="B116" s="291">
        <v>771100</v>
      </c>
      <c r="C116" s="306" t="s">
        <v>654</v>
      </c>
      <c r="D116" s="339"/>
      <c r="E116" s="339"/>
    </row>
    <row r="117" spans="1:5" s="290" customFormat="1" ht="24">
      <c r="A117" s="311">
        <v>2097</v>
      </c>
      <c r="B117" s="281">
        <v>772000</v>
      </c>
      <c r="C117" s="304" t="s">
        <v>1320</v>
      </c>
      <c r="D117" s="338">
        <f>D118</f>
        <v>0</v>
      </c>
      <c r="E117" s="338">
        <f>E118</f>
        <v>0</v>
      </c>
    </row>
    <row r="118" spans="1:5" ht="24">
      <c r="A118" s="291">
        <v>2098</v>
      </c>
      <c r="B118" s="291">
        <v>772100</v>
      </c>
      <c r="C118" s="306" t="s">
        <v>655</v>
      </c>
      <c r="D118" s="339"/>
      <c r="E118" s="339"/>
    </row>
    <row r="119" spans="1:5" s="290" customFormat="1" ht="24">
      <c r="A119" s="311">
        <v>2099</v>
      </c>
      <c r="B119" s="281">
        <v>780000</v>
      </c>
      <c r="C119" s="304" t="s">
        <v>1321</v>
      </c>
      <c r="D119" s="338">
        <f>D120</f>
        <v>210625</v>
      </c>
      <c r="E119" s="338">
        <f>E120</f>
        <v>242397</v>
      </c>
    </row>
    <row r="120" spans="1:5" s="290" customFormat="1" ht="24">
      <c r="A120" s="311">
        <v>2100</v>
      </c>
      <c r="B120" s="281">
        <v>781000</v>
      </c>
      <c r="C120" s="304" t="s">
        <v>1322</v>
      </c>
      <c r="D120" s="338">
        <f>D121+D122</f>
        <v>210625</v>
      </c>
      <c r="E120" s="338">
        <f>E121+E122</f>
        <v>242397</v>
      </c>
    </row>
    <row r="121" spans="1:5">
      <c r="A121" s="313">
        <v>2101</v>
      </c>
      <c r="B121" s="291">
        <v>781100</v>
      </c>
      <c r="C121" s="306" t="s">
        <v>456</v>
      </c>
      <c r="D121" s="339">
        <v>210625</v>
      </c>
      <c r="E121" s="339">
        <v>242397</v>
      </c>
    </row>
    <row r="122" spans="1:5">
      <c r="A122" s="291">
        <v>2102</v>
      </c>
      <c r="B122" s="291">
        <v>781300</v>
      </c>
      <c r="C122" s="306" t="s">
        <v>486</v>
      </c>
      <c r="D122" s="339"/>
      <c r="E122" s="339"/>
    </row>
    <row r="123" spans="1:5" s="290" customFormat="1">
      <c r="A123" s="311">
        <v>2103</v>
      </c>
      <c r="B123" s="281">
        <v>790000</v>
      </c>
      <c r="C123" s="304" t="s">
        <v>1323</v>
      </c>
      <c r="D123" s="338">
        <f>D124</f>
        <v>11376</v>
      </c>
      <c r="E123" s="338">
        <f>E124</f>
        <v>112</v>
      </c>
    </row>
    <row r="124" spans="1:5" s="290" customFormat="1">
      <c r="A124" s="311">
        <v>2104</v>
      </c>
      <c r="B124" s="281">
        <v>791000</v>
      </c>
      <c r="C124" s="304" t="s">
        <v>1324</v>
      </c>
      <c r="D124" s="338">
        <f>D125</f>
        <v>11376</v>
      </c>
      <c r="E124" s="338">
        <f>E125</f>
        <v>112</v>
      </c>
    </row>
    <row r="125" spans="1:5">
      <c r="A125" s="313">
        <v>2105</v>
      </c>
      <c r="B125" s="291">
        <v>791100</v>
      </c>
      <c r="C125" s="306" t="s">
        <v>653</v>
      </c>
      <c r="D125" s="339">
        <v>11376</v>
      </c>
      <c r="E125" s="339">
        <v>112</v>
      </c>
    </row>
    <row r="126" spans="1:5" s="290" customFormat="1" ht="24">
      <c r="A126" s="311">
        <v>2106</v>
      </c>
      <c r="B126" s="342">
        <v>800000</v>
      </c>
      <c r="C126" s="343" t="s">
        <v>1325</v>
      </c>
      <c r="D126" s="344">
        <f>D127+D134+D141+D144</f>
        <v>8399</v>
      </c>
      <c r="E126" s="344">
        <f>E127+E134+E141+E144</f>
        <v>0</v>
      </c>
    </row>
    <row r="127" spans="1:5" s="290" customFormat="1" ht="24">
      <c r="A127" s="311">
        <v>2107</v>
      </c>
      <c r="B127" s="342">
        <v>810000</v>
      </c>
      <c r="C127" s="343" t="s">
        <v>1326</v>
      </c>
      <c r="D127" s="344">
        <f>D128+D130+D132</f>
        <v>12</v>
      </c>
      <c r="E127" s="344">
        <f>E128+E130+E132</f>
        <v>0</v>
      </c>
    </row>
    <row r="128" spans="1:5" s="290" customFormat="1">
      <c r="A128" s="311">
        <v>2108</v>
      </c>
      <c r="B128" s="342">
        <v>811000</v>
      </c>
      <c r="C128" s="343" t="s">
        <v>1327</v>
      </c>
      <c r="D128" s="344">
        <f>D129</f>
        <v>0</v>
      </c>
      <c r="E128" s="344">
        <f>E129</f>
        <v>0</v>
      </c>
    </row>
    <row r="129" spans="1:5">
      <c r="A129" s="313">
        <v>2109</v>
      </c>
      <c r="B129" s="345">
        <v>811100</v>
      </c>
      <c r="C129" s="346" t="s">
        <v>578</v>
      </c>
      <c r="D129" s="347"/>
      <c r="E129" s="339"/>
    </row>
    <row r="130" spans="1:5" s="290" customFormat="1">
      <c r="A130" s="311">
        <v>2110</v>
      </c>
      <c r="B130" s="348">
        <v>812000</v>
      </c>
      <c r="C130" s="343" t="s">
        <v>1328</v>
      </c>
      <c r="D130" s="344">
        <f>D131</f>
        <v>12</v>
      </c>
      <c r="E130" s="344">
        <f>E131</f>
        <v>0</v>
      </c>
    </row>
    <row r="131" spans="1:5">
      <c r="A131" s="313">
        <v>2111</v>
      </c>
      <c r="B131" s="345">
        <v>812100</v>
      </c>
      <c r="C131" s="346" t="s">
        <v>579</v>
      </c>
      <c r="D131" s="347">
        <v>12</v>
      </c>
      <c r="E131" s="339"/>
    </row>
    <row r="132" spans="1:5" s="290" customFormat="1" ht="24">
      <c r="A132" s="311">
        <v>2112</v>
      </c>
      <c r="B132" s="348">
        <v>813000</v>
      </c>
      <c r="C132" s="343" t="s">
        <v>1329</v>
      </c>
      <c r="D132" s="344">
        <f>D133</f>
        <v>0</v>
      </c>
      <c r="E132" s="344">
        <f>E133</f>
        <v>0</v>
      </c>
    </row>
    <row r="133" spans="1:5">
      <c r="A133" s="313">
        <v>2113</v>
      </c>
      <c r="B133" s="345">
        <v>813100</v>
      </c>
      <c r="C133" s="346" t="s">
        <v>635</v>
      </c>
      <c r="D133" s="347"/>
      <c r="E133" s="339"/>
    </row>
    <row r="134" spans="1:5" s="290" customFormat="1">
      <c r="A134" s="311">
        <v>2114</v>
      </c>
      <c r="B134" s="348">
        <v>820000</v>
      </c>
      <c r="C134" s="343" t="s">
        <v>1330</v>
      </c>
      <c r="D134" s="344">
        <f>D135+D137+D139</f>
        <v>8387</v>
      </c>
      <c r="E134" s="344">
        <f>E135+E137+E139</f>
        <v>0</v>
      </c>
    </row>
    <row r="135" spans="1:5" s="290" customFormat="1">
      <c r="A135" s="311">
        <v>2115</v>
      </c>
      <c r="B135" s="348">
        <v>821000</v>
      </c>
      <c r="C135" s="343" t="s">
        <v>1331</v>
      </c>
      <c r="D135" s="344">
        <f>D136</f>
        <v>0</v>
      </c>
      <c r="E135" s="344">
        <f>E136</f>
        <v>0</v>
      </c>
    </row>
    <row r="136" spans="1:5">
      <c r="A136" s="313">
        <v>2116</v>
      </c>
      <c r="B136" s="345">
        <v>821100</v>
      </c>
      <c r="C136" s="346" t="s">
        <v>568</v>
      </c>
      <c r="D136" s="347"/>
      <c r="E136" s="339"/>
    </row>
    <row r="137" spans="1:5" s="290" customFormat="1">
      <c r="A137" s="311">
        <v>2117</v>
      </c>
      <c r="B137" s="348">
        <v>822000</v>
      </c>
      <c r="C137" s="343" t="s">
        <v>1332</v>
      </c>
      <c r="D137" s="344">
        <f>D138</f>
        <v>0</v>
      </c>
      <c r="E137" s="344">
        <f>E138</f>
        <v>0</v>
      </c>
    </row>
    <row r="138" spans="1:5">
      <c r="A138" s="313">
        <v>2118</v>
      </c>
      <c r="B138" s="345">
        <v>822100</v>
      </c>
      <c r="C138" s="346" t="s">
        <v>569</v>
      </c>
      <c r="D138" s="347"/>
      <c r="E138" s="339"/>
    </row>
    <row r="139" spans="1:5" s="290" customFormat="1">
      <c r="A139" s="311">
        <v>2119</v>
      </c>
      <c r="B139" s="348">
        <v>823000</v>
      </c>
      <c r="C139" s="343" t="s">
        <v>1333</v>
      </c>
      <c r="D139" s="344">
        <f>D140</f>
        <v>8387</v>
      </c>
      <c r="E139" s="344">
        <f>E140</f>
        <v>0</v>
      </c>
    </row>
    <row r="140" spans="1:5">
      <c r="A140" s="313">
        <v>2120</v>
      </c>
      <c r="B140" s="345">
        <v>823100</v>
      </c>
      <c r="C140" s="346" t="s">
        <v>570</v>
      </c>
      <c r="D140" s="347">
        <v>8387</v>
      </c>
      <c r="E140" s="339"/>
    </row>
    <row r="141" spans="1:5" s="290" customFormat="1">
      <c r="A141" s="311">
        <v>2121</v>
      </c>
      <c r="B141" s="348">
        <v>830000</v>
      </c>
      <c r="C141" s="343" t="s">
        <v>1334</v>
      </c>
      <c r="D141" s="344">
        <f>D142</f>
        <v>0</v>
      </c>
      <c r="E141" s="344">
        <f>E142</f>
        <v>0</v>
      </c>
    </row>
    <row r="142" spans="1:5" s="290" customFormat="1">
      <c r="A142" s="349">
        <v>2122</v>
      </c>
      <c r="B142" s="350">
        <v>831000</v>
      </c>
      <c r="C142" s="343" t="s">
        <v>1335</v>
      </c>
      <c r="D142" s="344">
        <f>D143</f>
        <v>0</v>
      </c>
      <c r="E142" s="344">
        <f>E143</f>
        <v>0</v>
      </c>
    </row>
    <row r="143" spans="1:5">
      <c r="A143" s="313">
        <v>2123</v>
      </c>
      <c r="B143" s="345">
        <v>831100</v>
      </c>
      <c r="C143" s="346" t="s">
        <v>446</v>
      </c>
      <c r="D143" s="347"/>
      <c r="E143" s="339"/>
    </row>
    <row r="144" spans="1:5" s="290" customFormat="1" ht="24">
      <c r="A144" s="311">
        <v>2124</v>
      </c>
      <c r="B144" s="348">
        <v>840000</v>
      </c>
      <c r="C144" s="343" t="s">
        <v>1336</v>
      </c>
      <c r="D144" s="344">
        <f>D145+D147+D149</f>
        <v>0</v>
      </c>
      <c r="E144" s="344">
        <f>E145+E147+E149</f>
        <v>0</v>
      </c>
    </row>
    <row r="145" spans="1:5" s="290" customFormat="1">
      <c r="A145" s="311">
        <v>2125</v>
      </c>
      <c r="B145" s="348">
        <v>841000</v>
      </c>
      <c r="C145" s="343" t="s">
        <v>1337</v>
      </c>
      <c r="D145" s="344">
        <f>D146</f>
        <v>0</v>
      </c>
      <c r="E145" s="344">
        <f>E146</f>
        <v>0</v>
      </c>
    </row>
    <row r="146" spans="1:5">
      <c r="A146" s="313">
        <v>2126</v>
      </c>
      <c r="B146" s="345">
        <v>841100</v>
      </c>
      <c r="C146" s="346" t="s">
        <v>447</v>
      </c>
      <c r="D146" s="347"/>
      <c r="E146" s="339"/>
    </row>
    <row r="147" spans="1:5" s="290" customFormat="1">
      <c r="A147" s="311">
        <v>2127</v>
      </c>
      <c r="B147" s="348">
        <v>842000</v>
      </c>
      <c r="C147" s="343" t="s">
        <v>1338</v>
      </c>
      <c r="D147" s="344">
        <f>D148</f>
        <v>0</v>
      </c>
      <c r="E147" s="344">
        <f>E148</f>
        <v>0</v>
      </c>
    </row>
    <row r="148" spans="1:5">
      <c r="A148" s="313">
        <v>2128</v>
      </c>
      <c r="B148" s="345">
        <v>842100</v>
      </c>
      <c r="C148" s="346" t="s">
        <v>448</v>
      </c>
      <c r="D148" s="347"/>
      <c r="E148" s="339"/>
    </row>
    <row r="149" spans="1:5" s="290" customFormat="1">
      <c r="A149" s="311">
        <v>2129</v>
      </c>
      <c r="B149" s="348">
        <v>843000</v>
      </c>
      <c r="C149" s="343" t="s">
        <v>1339</v>
      </c>
      <c r="D149" s="344">
        <f>D150</f>
        <v>0</v>
      </c>
      <c r="E149" s="344">
        <f>E150</f>
        <v>0</v>
      </c>
    </row>
    <row r="150" spans="1:5">
      <c r="A150" s="313">
        <v>2130</v>
      </c>
      <c r="B150" s="345">
        <v>843100</v>
      </c>
      <c r="C150" s="346" t="s">
        <v>449</v>
      </c>
      <c r="D150" s="347"/>
      <c r="E150" s="339"/>
    </row>
    <row r="151" spans="1:5" s="290" customFormat="1" ht="24">
      <c r="A151" s="281">
        <v>2131</v>
      </c>
      <c r="B151" s="281"/>
      <c r="C151" s="351" t="s">
        <v>1340</v>
      </c>
      <c r="D151" s="338">
        <f>D152+D320</f>
        <v>247175</v>
      </c>
      <c r="E151" s="338">
        <f>E152+E320</f>
        <v>266042</v>
      </c>
    </row>
    <row r="152" spans="1:5" s="290" customFormat="1" ht="24">
      <c r="A152" s="281">
        <v>2132</v>
      </c>
      <c r="B152" s="281">
        <v>400000</v>
      </c>
      <c r="C152" s="304" t="s">
        <v>1341</v>
      </c>
      <c r="D152" s="338">
        <f>D153+D175+D220+D235+D259+D272+D288+D303</f>
        <v>231559</v>
      </c>
      <c r="E152" s="338">
        <f>E153+E175+E220+E235+E259+E272+E288+E303</f>
        <v>261920</v>
      </c>
    </row>
    <row r="153" spans="1:5" s="290" customFormat="1" ht="24">
      <c r="A153" s="281">
        <v>2133</v>
      </c>
      <c r="B153" s="281">
        <v>410000</v>
      </c>
      <c r="C153" s="352" t="s">
        <v>1342</v>
      </c>
      <c r="D153" s="338">
        <f>D154+D156+D160+D162+D167+D169+D171+D173</f>
        <v>186122</v>
      </c>
      <c r="E153" s="338">
        <f>E154+E156+E160+E162+E167+E169+E171+E173</f>
        <v>220488</v>
      </c>
    </row>
    <row r="154" spans="1:5" s="290" customFormat="1" ht="24">
      <c r="A154" s="281">
        <v>2134</v>
      </c>
      <c r="B154" s="281">
        <v>411000</v>
      </c>
      <c r="C154" s="304" t="s">
        <v>1343</v>
      </c>
      <c r="D154" s="338">
        <f>D155</f>
        <v>145707</v>
      </c>
      <c r="E154" s="338">
        <f>E155</f>
        <v>179367</v>
      </c>
    </row>
    <row r="155" spans="1:5">
      <c r="A155" s="353">
        <v>2135</v>
      </c>
      <c r="B155" s="291">
        <v>411100</v>
      </c>
      <c r="C155" s="306" t="s">
        <v>382</v>
      </c>
      <c r="D155" s="339">
        <v>145707</v>
      </c>
      <c r="E155" s="339">
        <v>179367</v>
      </c>
    </row>
    <row r="156" spans="1:5" s="290" customFormat="1" ht="24">
      <c r="A156" s="281">
        <v>2136</v>
      </c>
      <c r="B156" s="281">
        <v>412000</v>
      </c>
      <c r="C156" s="304" t="s">
        <v>1344</v>
      </c>
      <c r="D156" s="338">
        <f>SUM(D157:D159)</f>
        <v>25159</v>
      </c>
      <c r="E156" s="338">
        <f>SUM(E157:E159)</f>
        <v>30917</v>
      </c>
    </row>
    <row r="157" spans="1:5">
      <c r="A157" s="353">
        <v>2137</v>
      </c>
      <c r="B157" s="291">
        <v>412100</v>
      </c>
      <c r="C157" s="306" t="s">
        <v>1345</v>
      </c>
      <c r="D157" s="339">
        <v>17655</v>
      </c>
      <c r="E157" s="339">
        <v>21678</v>
      </c>
    </row>
    <row r="158" spans="1:5">
      <c r="A158" s="353">
        <v>2138</v>
      </c>
      <c r="B158" s="291">
        <v>412200</v>
      </c>
      <c r="C158" s="306" t="s">
        <v>17</v>
      </c>
      <c r="D158" s="339">
        <v>7504</v>
      </c>
      <c r="E158" s="339">
        <v>9239</v>
      </c>
    </row>
    <row r="159" spans="1:5">
      <c r="A159" s="353">
        <v>2139</v>
      </c>
      <c r="B159" s="291">
        <v>412300</v>
      </c>
      <c r="C159" s="306" t="s">
        <v>18</v>
      </c>
      <c r="D159" s="339"/>
      <c r="E159" s="339"/>
    </row>
    <row r="160" spans="1:5" s="290" customFormat="1">
      <c r="A160" s="281">
        <v>2140</v>
      </c>
      <c r="B160" s="281">
        <v>413000</v>
      </c>
      <c r="C160" s="304" t="s">
        <v>1346</v>
      </c>
      <c r="D160" s="338">
        <f>D161</f>
        <v>0</v>
      </c>
      <c r="E160" s="338">
        <f>E161</f>
        <v>0</v>
      </c>
    </row>
    <row r="161" spans="1:5">
      <c r="A161" s="353">
        <v>2141</v>
      </c>
      <c r="B161" s="291">
        <v>413100</v>
      </c>
      <c r="C161" s="306" t="s">
        <v>19</v>
      </c>
      <c r="D161" s="339"/>
      <c r="E161" s="339"/>
    </row>
    <row r="162" spans="1:5" s="290" customFormat="1">
      <c r="A162" s="281">
        <v>2142</v>
      </c>
      <c r="B162" s="281">
        <v>414000</v>
      </c>
      <c r="C162" s="304" t="s">
        <v>1347</v>
      </c>
      <c r="D162" s="338">
        <f>SUM(D163:D166)</f>
        <v>2643</v>
      </c>
      <c r="E162" s="338">
        <f>SUM(E163:E166)</f>
        <v>1021</v>
      </c>
    </row>
    <row r="163" spans="1:5">
      <c r="A163" s="353">
        <v>2143</v>
      </c>
      <c r="B163" s="291">
        <v>414100</v>
      </c>
      <c r="C163" s="306" t="s">
        <v>383</v>
      </c>
      <c r="D163" s="339"/>
      <c r="E163" s="339"/>
    </row>
    <row r="164" spans="1:5">
      <c r="A164" s="353">
        <v>2144</v>
      </c>
      <c r="B164" s="291">
        <v>414200</v>
      </c>
      <c r="C164" s="306" t="s">
        <v>10</v>
      </c>
      <c r="D164" s="339"/>
      <c r="E164" s="339"/>
    </row>
    <row r="165" spans="1:5">
      <c r="A165" s="353">
        <v>2145</v>
      </c>
      <c r="B165" s="291">
        <v>414300</v>
      </c>
      <c r="C165" s="306" t="s">
        <v>11</v>
      </c>
      <c r="D165" s="339">
        <v>982</v>
      </c>
      <c r="E165" s="339">
        <v>647</v>
      </c>
    </row>
    <row r="166" spans="1:5" ht="24">
      <c r="A166" s="353">
        <v>2146</v>
      </c>
      <c r="B166" s="291">
        <v>414400</v>
      </c>
      <c r="C166" s="306" t="s">
        <v>589</v>
      </c>
      <c r="D166" s="339">
        <v>1661</v>
      </c>
      <c r="E166" s="339">
        <v>374</v>
      </c>
    </row>
    <row r="167" spans="1:5" s="290" customFormat="1">
      <c r="A167" s="281">
        <v>2147</v>
      </c>
      <c r="B167" s="281">
        <v>415000</v>
      </c>
      <c r="C167" s="304" t="s">
        <v>1348</v>
      </c>
      <c r="D167" s="338">
        <f>D168</f>
        <v>6369</v>
      </c>
      <c r="E167" s="338">
        <f>E168</f>
        <v>7239</v>
      </c>
    </row>
    <row r="168" spans="1:5">
      <c r="A168" s="353">
        <v>2148</v>
      </c>
      <c r="B168" s="291">
        <v>415100</v>
      </c>
      <c r="C168" s="306" t="s">
        <v>590</v>
      </c>
      <c r="D168" s="339">
        <v>6369</v>
      </c>
      <c r="E168" s="339">
        <v>7239</v>
      </c>
    </row>
    <row r="169" spans="1:5" s="290" customFormat="1" ht="24">
      <c r="A169" s="281">
        <v>2149</v>
      </c>
      <c r="B169" s="281">
        <v>416000</v>
      </c>
      <c r="C169" s="304" t="s">
        <v>1349</v>
      </c>
      <c r="D169" s="338">
        <f>D170</f>
        <v>6244</v>
      </c>
      <c r="E169" s="338">
        <f>E170</f>
        <v>1944</v>
      </c>
    </row>
    <row r="170" spans="1:5">
      <c r="A170" s="353">
        <v>2150</v>
      </c>
      <c r="B170" s="291">
        <v>416100</v>
      </c>
      <c r="C170" s="306" t="s">
        <v>591</v>
      </c>
      <c r="D170" s="339">
        <v>6244</v>
      </c>
      <c r="E170" s="339">
        <v>1944</v>
      </c>
    </row>
    <row r="171" spans="1:5" s="290" customFormat="1">
      <c r="A171" s="281">
        <v>2151</v>
      </c>
      <c r="B171" s="281">
        <v>417000</v>
      </c>
      <c r="C171" s="304" t="s">
        <v>1350</v>
      </c>
      <c r="D171" s="338">
        <f>D172</f>
        <v>0</v>
      </c>
      <c r="E171" s="338">
        <f>E172</f>
        <v>0</v>
      </c>
    </row>
    <row r="172" spans="1:5">
      <c r="A172" s="353">
        <v>2152</v>
      </c>
      <c r="B172" s="291">
        <v>417100</v>
      </c>
      <c r="C172" s="306" t="s">
        <v>13</v>
      </c>
      <c r="D172" s="339"/>
      <c r="E172" s="339"/>
    </row>
    <row r="173" spans="1:5" s="290" customFormat="1">
      <c r="A173" s="281">
        <v>2153</v>
      </c>
      <c r="B173" s="281">
        <v>418000</v>
      </c>
      <c r="C173" s="304" t="s">
        <v>1351</v>
      </c>
      <c r="D173" s="338">
        <f>D174</f>
        <v>0</v>
      </c>
      <c r="E173" s="338">
        <f>E174</f>
        <v>0</v>
      </c>
    </row>
    <row r="174" spans="1:5">
      <c r="A174" s="353">
        <v>2154</v>
      </c>
      <c r="B174" s="291">
        <v>418100</v>
      </c>
      <c r="C174" s="306" t="s">
        <v>12</v>
      </c>
      <c r="D174" s="339"/>
      <c r="E174" s="339"/>
    </row>
    <row r="175" spans="1:5" s="290" customFormat="1" ht="24">
      <c r="A175" s="281">
        <v>2155</v>
      </c>
      <c r="B175" s="281">
        <v>420000</v>
      </c>
      <c r="C175" s="304" t="s">
        <v>1352</v>
      </c>
      <c r="D175" s="338">
        <f>D176+D184+D190+D199+D207+D210</f>
        <v>44361</v>
      </c>
      <c r="E175" s="338">
        <f>E176+E184+E190+E199+E207+E210</f>
        <v>40418</v>
      </c>
    </row>
    <row r="176" spans="1:5" s="290" customFormat="1">
      <c r="A176" s="349">
        <v>2156</v>
      </c>
      <c r="B176" s="281">
        <v>421000</v>
      </c>
      <c r="C176" s="304" t="s">
        <v>1353</v>
      </c>
      <c r="D176" s="338">
        <f>SUM(D177:D183)</f>
        <v>9268</v>
      </c>
      <c r="E176" s="338">
        <f>SUM(E177:E183)</f>
        <v>10287</v>
      </c>
    </row>
    <row r="177" spans="1:5">
      <c r="A177" s="353">
        <v>2157</v>
      </c>
      <c r="B177" s="291">
        <v>421100</v>
      </c>
      <c r="C177" s="306" t="s">
        <v>14</v>
      </c>
      <c r="D177" s="339">
        <v>306</v>
      </c>
      <c r="E177" s="339">
        <v>303</v>
      </c>
    </row>
    <row r="178" spans="1:5">
      <c r="A178" s="353">
        <v>2158</v>
      </c>
      <c r="B178" s="291">
        <v>421200</v>
      </c>
      <c r="C178" s="306" t="s">
        <v>15</v>
      </c>
      <c r="D178" s="339">
        <v>6223</v>
      </c>
      <c r="E178" s="339">
        <v>5979</v>
      </c>
    </row>
    <row r="179" spans="1:5">
      <c r="A179" s="353">
        <v>2159</v>
      </c>
      <c r="B179" s="291">
        <v>421300</v>
      </c>
      <c r="C179" s="306" t="s">
        <v>16</v>
      </c>
      <c r="D179" s="339">
        <v>1161</v>
      </c>
      <c r="E179" s="339">
        <v>1651</v>
      </c>
    </row>
    <row r="180" spans="1:5">
      <c r="A180" s="353">
        <v>2160</v>
      </c>
      <c r="B180" s="291">
        <v>421400</v>
      </c>
      <c r="C180" s="306" t="s">
        <v>64</v>
      </c>
      <c r="D180" s="339">
        <v>1239</v>
      </c>
      <c r="E180" s="339">
        <v>1528</v>
      </c>
    </row>
    <row r="181" spans="1:5">
      <c r="A181" s="353">
        <v>2161</v>
      </c>
      <c r="B181" s="291">
        <v>421500</v>
      </c>
      <c r="C181" s="306" t="s">
        <v>65</v>
      </c>
      <c r="D181" s="339">
        <v>339</v>
      </c>
      <c r="E181" s="339">
        <v>826</v>
      </c>
    </row>
    <row r="182" spans="1:5">
      <c r="A182" s="353">
        <v>2162</v>
      </c>
      <c r="B182" s="291">
        <v>421600</v>
      </c>
      <c r="C182" s="306" t="s">
        <v>66</v>
      </c>
      <c r="D182" s="339"/>
      <c r="E182" s="339"/>
    </row>
    <row r="183" spans="1:5">
      <c r="A183" s="353">
        <v>2163</v>
      </c>
      <c r="B183" s="291">
        <v>421900</v>
      </c>
      <c r="C183" s="306" t="s">
        <v>580</v>
      </c>
      <c r="D183" s="339"/>
      <c r="E183" s="339"/>
    </row>
    <row r="184" spans="1:5" s="290" customFormat="1">
      <c r="A184" s="349">
        <v>2164</v>
      </c>
      <c r="B184" s="281">
        <v>422000</v>
      </c>
      <c r="C184" s="304" t="s">
        <v>1354</v>
      </c>
      <c r="D184" s="338">
        <f>SUM(D185:D189)</f>
        <v>130</v>
      </c>
      <c r="E184" s="338">
        <f>SUM(E185:E189)</f>
        <v>74</v>
      </c>
    </row>
    <row r="185" spans="1:5">
      <c r="A185" s="353">
        <v>2165</v>
      </c>
      <c r="B185" s="291">
        <v>422100</v>
      </c>
      <c r="C185" s="306" t="s">
        <v>8</v>
      </c>
      <c r="D185" s="339"/>
      <c r="E185" s="339"/>
    </row>
    <row r="186" spans="1:5">
      <c r="A186" s="353">
        <v>2166</v>
      </c>
      <c r="B186" s="291">
        <v>422200</v>
      </c>
      <c r="C186" s="306" t="s">
        <v>319</v>
      </c>
      <c r="D186" s="339"/>
      <c r="E186" s="339"/>
    </row>
    <row r="187" spans="1:5">
      <c r="A187" s="353">
        <v>2167</v>
      </c>
      <c r="B187" s="291">
        <v>422300</v>
      </c>
      <c r="C187" s="306" t="s">
        <v>320</v>
      </c>
      <c r="D187" s="339">
        <v>130</v>
      </c>
      <c r="E187" s="339">
        <v>74</v>
      </c>
    </row>
    <row r="188" spans="1:5">
      <c r="A188" s="353">
        <v>2168</v>
      </c>
      <c r="B188" s="291">
        <v>422400</v>
      </c>
      <c r="C188" s="306" t="s">
        <v>592</v>
      </c>
      <c r="D188" s="339"/>
      <c r="E188" s="339"/>
    </row>
    <row r="189" spans="1:5">
      <c r="A189" s="353">
        <v>2169</v>
      </c>
      <c r="B189" s="291">
        <v>422900</v>
      </c>
      <c r="C189" s="306" t="s">
        <v>321</v>
      </c>
      <c r="D189" s="339"/>
      <c r="E189" s="339"/>
    </row>
    <row r="190" spans="1:5" s="290" customFormat="1">
      <c r="A190" s="349">
        <v>2170</v>
      </c>
      <c r="B190" s="281">
        <v>423000</v>
      </c>
      <c r="C190" s="304" t="s">
        <v>1355</v>
      </c>
      <c r="D190" s="338">
        <f>SUM(D191:D198)</f>
        <v>1602</v>
      </c>
      <c r="E190" s="338">
        <f>SUM(E191:E198)</f>
        <v>1631</v>
      </c>
    </row>
    <row r="191" spans="1:5">
      <c r="A191" s="353">
        <v>2171</v>
      </c>
      <c r="B191" s="291">
        <v>423100</v>
      </c>
      <c r="C191" s="306" t="s">
        <v>322</v>
      </c>
      <c r="D191" s="339"/>
      <c r="E191" s="339"/>
    </row>
    <row r="192" spans="1:5">
      <c r="A192" s="353">
        <v>2172</v>
      </c>
      <c r="B192" s="291">
        <v>423200</v>
      </c>
      <c r="C192" s="306" t="s">
        <v>323</v>
      </c>
      <c r="D192" s="339">
        <v>1084</v>
      </c>
      <c r="E192" s="339">
        <v>1199</v>
      </c>
    </row>
    <row r="193" spans="1:5">
      <c r="A193" s="353">
        <v>2173</v>
      </c>
      <c r="B193" s="291">
        <v>423300</v>
      </c>
      <c r="C193" s="306" t="s">
        <v>324</v>
      </c>
      <c r="D193" s="339"/>
      <c r="E193" s="339">
        <v>80</v>
      </c>
    </row>
    <row r="194" spans="1:5">
      <c r="A194" s="353">
        <v>2174</v>
      </c>
      <c r="B194" s="291">
        <v>423400</v>
      </c>
      <c r="C194" s="306" t="s">
        <v>621</v>
      </c>
      <c r="D194" s="339">
        <v>5</v>
      </c>
      <c r="E194" s="339">
        <v>7</v>
      </c>
    </row>
    <row r="195" spans="1:5">
      <c r="A195" s="353">
        <v>2175</v>
      </c>
      <c r="B195" s="291">
        <v>423500</v>
      </c>
      <c r="C195" s="306" t="s">
        <v>347</v>
      </c>
      <c r="D195" s="339">
        <v>417</v>
      </c>
      <c r="E195" s="339">
        <v>323</v>
      </c>
    </row>
    <row r="196" spans="1:5">
      <c r="A196" s="353">
        <v>2176</v>
      </c>
      <c r="B196" s="291">
        <v>423600</v>
      </c>
      <c r="C196" s="306" t="s">
        <v>637</v>
      </c>
      <c r="D196" s="339">
        <v>96</v>
      </c>
      <c r="E196" s="339">
        <v>22</v>
      </c>
    </row>
    <row r="197" spans="1:5">
      <c r="A197" s="353">
        <v>2177</v>
      </c>
      <c r="B197" s="291">
        <v>423700</v>
      </c>
      <c r="C197" s="306" t="s">
        <v>638</v>
      </c>
      <c r="D197" s="339"/>
      <c r="E197" s="339"/>
    </row>
    <row r="198" spans="1:5">
      <c r="A198" s="353">
        <v>2178</v>
      </c>
      <c r="B198" s="291">
        <v>423900</v>
      </c>
      <c r="C198" s="306" t="s">
        <v>639</v>
      </c>
      <c r="D198" s="339"/>
      <c r="E198" s="339"/>
    </row>
    <row r="199" spans="1:5" s="290" customFormat="1">
      <c r="A199" s="349">
        <v>2179</v>
      </c>
      <c r="B199" s="281">
        <v>424000</v>
      </c>
      <c r="C199" s="304" t="s">
        <v>1356</v>
      </c>
      <c r="D199" s="338">
        <f>SUM(D200:D206)</f>
        <v>1434</v>
      </c>
      <c r="E199" s="338">
        <f>SUM(E200:E206)</f>
        <v>2765</v>
      </c>
    </row>
    <row r="200" spans="1:5">
      <c r="A200" s="353">
        <v>2180</v>
      </c>
      <c r="B200" s="291">
        <v>424100</v>
      </c>
      <c r="C200" s="306" t="s">
        <v>640</v>
      </c>
      <c r="D200" s="339"/>
      <c r="E200" s="339"/>
    </row>
    <row r="201" spans="1:5">
      <c r="A201" s="353">
        <v>2181</v>
      </c>
      <c r="B201" s="291">
        <v>424200</v>
      </c>
      <c r="C201" s="306" t="s">
        <v>641</v>
      </c>
      <c r="D201" s="339"/>
      <c r="E201" s="339"/>
    </row>
    <row r="202" spans="1:5">
      <c r="A202" s="353">
        <v>2182</v>
      </c>
      <c r="B202" s="291">
        <v>424300</v>
      </c>
      <c r="C202" s="306" t="s">
        <v>642</v>
      </c>
      <c r="D202" s="339">
        <v>155</v>
      </c>
      <c r="E202" s="339">
        <v>246</v>
      </c>
    </row>
    <row r="203" spans="1:5">
      <c r="A203" s="353">
        <v>2183</v>
      </c>
      <c r="B203" s="291">
        <v>424400</v>
      </c>
      <c r="C203" s="306" t="s">
        <v>496</v>
      </c>
      <c r="D203" s="339"/>
      <c r="E203" s="339"/>
    </row>
    <row r="204" spans="1:5">
      <c r="A204" s="353">
        <v>2184</v>
      </c>
      <c r="B204" s="291">
        <v>424500</v>
      </c>
      <c r="C204" s="306" t="s">
        <v>497</v>
      </c>
      <c r="D204" s="339"/>
      <c r="E204" s="339"/>
    </row>
    <row r="205" spans="1:5">
      <c r="A205" s="353">
        <v>2185</v>
      </c>
      <c r="B205" s="291">
        <v>424600</v>
      </c>
      <c r="C205" s="306" t="s">
        <v>366</v>
      </c>
      <c r="D205" s="339"/>
      <c r="E205" s="339"/>
    </row>
    <row r="206" spans="1:5">
      <c r="A206" s="353">
        <v>2186</v>
      </c>
      <c r="B206" s="291">
        <v>424900</v>
      </c>
      <c r="C206" s="306" t="s">
        <v>367</v>
      </c>
      <c r="D206" s="339">
        <v>1279</v>
      </c>
      <c r="E206" s="339">
        <v>2519</v>
      </c>
    </row>
    <row r="207" spans="1:5" s="290" customFormat="1" ht="24">
      <c r="A207" s="349">
        <v>2187</v>
      </c>
      <c r="B207" s="281">
        <v>425000</v>
      </c>
      <c r="C207" s="304" t="s">
        <v>1357</v>
      </c>
      <c r="D207" s="338">
        <f>D208+D209</f>
        <v>1940</v>
      </c>
      <c r="E207" s="338">
        <f>E208+E209</f>
        <v>2098</v>
      </c>
    </row>
    <row r="208" spans="1:5">
      <c r="A208" s="353">
        <v>2188</v>
      </c>
      <c r="B208" s="291">
        <v>425100</v>
      </c>
      <c r="C208" s="306" t="s">
        <v>96</v>
      </c>
      <c r="D208" s="339">
        <v>711</v>
      </c>
      <c r="E208" s="339">
        <v>434</v>
      </c>
    </row>
    <row r="209" spans="1:5">
      <c r="A209" s="353">
        <v>2189</v>
      </c>
      <c r="B209" s="291">
        <v>425200</v>
      </c>
      <c r="C209" s="306" t="s">
        <v>97</v>
      </c>
      <c r="D209" s="339">
        <v>1229</v>
      </c>
      <c r="E209" s="339">
        <v>1664</v>
      </c>
    </row>
    <row r="210" spans="1:5" s="290" customFormat="1">
      <c r="A210" s="349">
        <v>2190</v>
      </c>
      <c r="B210" s="281">
        <v>426000</v>
      </c>
      <c r="C210" s="304" t="s">
        <v>1358</v>
      </c>
      <c r="D210" s="338">
        <f>SUM(D211:D219)</f>
        <v>29987</v>
      </c>
      <c r="E210" s="338">
        <f>SUM(E211:E219)</f>
        <v>23563</v>
      </c>
    </row>
    <row r="211" spans="1:5">
      <c r="A211" s="353">
        <v>2191</v>
      </c>
      <c r="B211" s="291">
        <v>426100</v>
      </c>
      <c r="C211" s="306" t="s">
        <v>98</v>
      </c>
      <c r="D211" s="339">
        <v>999</v>
      </c>
      <c r="E211" s="339">
        <v>2457</v>
      </c>
    </row>
    <row r="212" spans="1:5">
      <c r="A212" s="353">
        <v>2192</v>
      </c>
      <c r="B212" s="291">
        <v>426200</v>
      </c>
      <c r="C212" s="306" t="s">
        <v>1359</v>
      </c>
      <c r="D212" s="339"/>
      <c r="E212" s="339"/>
    </row>
    <row r="213" spans="1:5">
      <c r="A213" s="353">
        <v>2193</v>
      </c>
      <c r="B213" s="291">
        <v>426300</v>
      </c>
      <c r="C213" s="306" t="s">
        <v>99</v>
      </c>
      <c r="D213" s="339"/>
      <c r="E213" s="339"/>
    </row>
    <row r="214" spans="1:5">
      <c r="A214" s="353">
        <v>2194</v>
      </c>
      <c r="B214" s="291">
        <v>426400</v>
      </c>
      <c r="C214" s="306" t="s">
        <v>100</v>
      </c>
      <c r="D214" s="339">
        <v>2954</v>
      </c>
      <c r="E214" s="339">
        <v>4379</v>
      </c>
    </row>
    <row r="215" spans="1:5">
      <c r="A215" s="353">
        <v>2195</v>
      </c>
      <c r="B215" s="291">
        <v>426500</v>
      </c>
      <c r="C215" s="306" t="s">
        <v>519</v>
      </c>
      <c r="D215" s="339"/>
      <c r="E215" s="339"/>
    </row>
    <row r="216" spans="1:5">
      <c r="A216" s="353">
        <v>2196</v>
      </c>
      <c r="B216" s="291">
        <v>426600</v>
      </c>
      <c r="C216" s="306" t="s">
        <v>520</v>
      </c>
      <c r="D216" s="339"/>
      <c r="E216" s="339"/>
    </row>
    <row r="217" spans="1:5">
      <c r="A217" s="353">
        <v>2197</v>
      </c>
      <c r="B217" s="291">
        <v>426700</v>
      </c>
      <c r="C217" s="306" t="s">
        <v>521</v>
      </c>
      <c r="D217" s="339">
        <v>25750</v>
      </c>
      <c r="E217" s="339">
        <v>16429</v>
      </c>
    </row>
    <row r="218" spans="1:5">
      <c r="A218" s="353">
        <v>2198</v>
      </c>
      <c r="B218" s="291">
        <v>426800</v>
      </c>
      <c r="C218" s="306" t="s">
        <v>376</v>
      </c>
      <c r="D218" s="339">
        <v>284</v>
      </c>
      <c r="E218" s="339">
        <v>236</v>
      </c>
    </row>
    <row r="219" spans="1:5">
      <c r="A219" s="353">
        <v>2199</v>
      </c>
      <c r="B219" s="291">
        <v>426900</v>
      </c>
      <c r="C219" s="306" t="s">
        <v>522</v>
      </c>
      <c r="D219" s="339"/>
      <c r="E219" s="339">
        <v>62</v>
      </c>
    </row>
    <row r="220" spans="1:5" s="290" customFormat="1" ht="24">
      <c r="A220" s="349">
        <v>2200</v>
      </c>
      <c r="B220" s="281">
        <v>430000</v>
      </c>
      <c r="C220" s="304" t="s">
        <v>1360</v>
      </c>
      <c r="D220" s="338">
        <f>D221+D225+D227+D229+D233</f>
        <v>204</v>
      </c>
      <c r="E220" s="338">
        <f>E221+E225+E227+E229+E233</f>
        <v>181</v>
      </c>
    </row>
    <row r="221" spans="1:5" s="290" customFormat="1" ht="24">
      <c r="A221" s="349">
        <v>2201</v>
      </c>
      <c r="B221" s="281">
        <v>431000</v>
      </c>
      <c r="C221" s="354" t="s">
        <v>1361</v>
      </c>
      <c r="D221" s="338">
        <f>SUM(D222:D224)</f>
        <v>204</v>
      </c>
      <c r="E221" s="338">
        <f>SUM(E222:E224)</f>
        <v>181</v>
      </c>
    </row>
    <row r="222" spans="1:5">
      <c r="A222" s="353">
        <v>2202</v>
      </c>
      <c r="B222" s="345">
        <v>431100</v>
      </c>
      <c r="C222" s="355" t="s">
        <v>1362</v>
      </c>
      <c r="D222" s="347">
        <v>35</v>
      </c>
      <c r="E222" s="339">
        <v>29</v>
      </c>
    </row>
    <row r="223" spans="1:5">
      <c r="A223" s="353">
        <v>2203</v>
      </c>
      <c r="B223" s="345">
        <v>431200</v>
      </c>
      <c r="C223" s="355" t="s">
        <v>622</v>
      </c>
      <c r="D223" s="347">
        <v>169</v>
      </c>
      <c r="E223" s="339">
        <v>152</v>
      </c>
    </row>
    <row r="224" spans="1:5">
      <c r="A224" s="353">
        <v>2204</v>
      </c>
      <c r="B224" s="356">
        <v>431300</v>
      </c>
      <c r="C224" s="357" t="s">
        <v>623</v>
      </c>
      <c r="D224" s="347"/>
      <c r="E224" s="339"/>
    </row>
    <row r="225" spans="1:5" s="290" customFormat="1">
      <c r="A225" s="349">
        <v>2205</v>
      </c>
      <c r="B225" s="358">
        <v>432000</v>
      </c>
      <c r="C225" s="359" t="s">
        <v>1363</v>
      </c>
      <c r="D225" s="344">
        <f>D226</f>
        <v>0</v>
      </c>
      <c r="E225" s="344">
        <f>E226</f>
        <v>0</v>
      </c>
    </row>
    <row r="226" spans="1:5">
      <c r="A226" s="353">
        <v>2206</v>
      </c>
      <c r="B226" s="360">
        <v>432100</v>
      </c>
      <c r="C226" s="355" t="s">
        <v>750</v>
      </c>
      <c r="D226" s="347"/>
      <c r="E226" s="339"/>
    </row>
    <row r="227" spans="1:5" s="290" customFormat="1">
      <c r="A227" s="349">
        <v>2207</v>
      </c>
      <c r="B227" s="284">
        <v>433000</v>
      </c>
      <c r="C227" s="351" t="s">
        <v>1364</v>
      </c>
      <c r="D227" s="338">
        <f>D228</f>
        <v>0</v>
      </c>
      <c r="E227" s="338">
        <f>E228</f>
        <v>0</v>
      </c>
    </row>
    <row r="228" spans="1:5">
      <c r="A228" s="353">
        <v>2208</v>
      </c>
      <c r="B228" s="291">
        <v>433100</v>
      </c>
      <c r="C228" s="306" t="s">
        <v>624</v>
      </c>
      <c r="D228" s="339"/>
      <c r="E228" s="339"/>
    </row>
    <row r="229" spans="1:5" s="290" customFormat="1">
      <c r="A229" s="349">
        <v>2209</v>
      </c>
      <c r="B229" s="281">
        <v>434000</v>
      </c>
      <c r="C229" s="304" t="s">
        <v>1365</v>
      </c>
      <c r="D229" s="338">
        <f>SUM(D230:D232)</f>
        <v>0</v>
      </c>
      <c r="E229" s="338">
        <f>SUM(E230:E232)</f>
        <v>0</v>
      </c>
    </row>
    <row r="230" spans="1:5">
      <c r="A230" s="353">
        <v>2210</v>
      </c>
      <c r="B230" s="291">
        <v>434100</v>
      </c>
      <c r="C230" s="306" t="s">
        <v>1366</v>
      </c>
      <c r="D230" s="339"/>
      <c r="E230" s="339"/>
    </row>
    <row r="231" spans="1:5">
      <c r="A231" s="353">
        <v>2211</v>
      </c>
      <c r="B231" s="291">
        <v>434200</v>
      </c>
      <c r="C231" s="306" t="s">
        <v>626</v>
      </c>
      <c r="D231" s="339"/>
      <c r="E231" s="339"/>
    </row>
    <row r="232" spans="1:5">
      <c r="A232" s="353">
        <v>2212</v>
      </c>
      <c r="B232" s="361">
        <v>434300</v>
      </c>
      <c r="C232" s="362" t="s">
        <v>627</v>
      </c>
      <c r="D232" s="339"/>
      <c r="E232" s="339"/>
    </row>
    <row r="233" spans="1:5" s="290" customFormat="1">
      <c r="A233" s="350">
        <v>2213</v>
      </c>
      <c r="B233" s="358">
        <v>435000</v>
      </c>
      <c r="C233" s="359" t="s">
        <v>1367</v>
      </c>
      <c r="D233" s="344">
        <f>D234</f>
        <v>0</v>
      </c>
      <c r="E233" s="344">
        <f>E234</f>
        <v>0</v>
      </c>
    </row>
    <row r="234" spans="1:5">
      <c r="A234" s="363">
        <v>2214</v>
      </c>
      <c r="B234" s="360">
        <v>435100</v>
      </c>
      <c r="C234" s="355" t="s">
        <v>628</v>
      </c>
      <c r="D234" s="347"/>
      <c r="E234" s="339"/>
    </row>
    <row r="235" spans="1:5" s="290" customFormat="1" ht="24">
      <c r="A235" s="349">
        <v>2215</v>
      </c>
      <c r="B235" s="284">
        <v>440000</v>
      </c>
      <c r="C235" s="351" t="s">
        <v>1368</v>
      </c>
      <c r="D235" s="338">
        <f>D236+D246+D253+D255</f>
        <v>0</v>
      </c>
      <c r="E235" s="338">
        <f>E236+E246+E253+E255</f>
        <v>8</v>
      </c>
    </row>
    <row r="236" spans="1:5" s="290" customFormat="1">
      <c r="A236" s="349">
        <v>2216</v>
      </c>
      <c r="B236" s="281">
        <v>441000</v>
      </c>
      <c r="C236" s="304" t="s">
        <v>1369</v>
      </c>
      <c r="D236" s="338">
        <f>SUM(D237:D245)</f>
        <v>0</v>
      </c>
      <c r="E236" s="338">
        <f>SUM(E237:E245)</f>
        <v>8</v>
      </c>
    </row>
    <row r="237" spans="1:5">
      <c r="A237" s="353">
        <v>2217</v>
      </c>
      <c r="B237" s="291">
        <v>441100</v>
      </c>
      <c r="C237" s="306" t="s">
        <v>336</v>
      </c>
      <c r="D237" s="339"/>
      <c r="E237" s="339"/>
    </row>
    <row r="238" spans="1:5">
      <c r="A238" s="353">
        <v>2218</v>
      </c>
      <c r="B238" s="291">
        <v>441200</v>
      </c>
      <c r="C238" s="306" t="s">
        <v>337</v>
      </c>
      <c r="D238" s="339"/>
      <c r="E238" s="339"/>
    </row>
    <row r="239" spans="1:5">
      <c r="A239" s="353">
        <v>2219</v>
      </c>
      <c r="B239" s="291">
        <v>441300</v>
      </c>
      <c r="C239" s="306" t="s">
        <v>338</v>
      </c>
      <c r="D239" s="339"/>
      <c r="E239" s="339">
        <v>8</v>
      </c>
    </row>
    <row r="240" spans="1:5">
      <c r="A240" s="353">
        <v>2220</v>
      </c>
      <c r="B240" s="291">
        <v>441400</v>
      </c>
      <c r="C240" s="306" t="s">
        <v>339</v>
      </c>
      <c r="D240" s="339"/>
      <c r="E240" s="339"/>
    </row>
    <row r="241" spans="1:5">
      <c r="A241" s="353">
        <v>2221</v>
      </c>
      <c r="B241" s="291">
        <v>441500</v>
      </c>
      <c r="C241" s="306" t="s">
        <v>340</v>
      </c>
      <c r="D241" s="339"/>
      <c r="E241" s="339"/>
    </row>
    <row r="242" spans="1:5">
      <c r="A242" s="353">
        <v>2222</v>
      </c>
      <c r="B242" s="291">
        <v>441600</v>
      </c>
      <c r="C242" s="306" t="s">
        <v>438</v>
      </c>
      <c r="D242" s="339"/>
      <c r="E242" s="339"/>
    </row>
    <row r="243" spans="1:5">
      <c r="A243" s="353">
        <v>2223</v>
      </c>
      <c r="B243" s="291">
        <v>441700</v>
      </c>
      <c r="C243" s="306" t="s">
        <v>187</v>
      </c>
      <c r="D243" s="339"/>
      <c r="E243" s="339"/>
    </row>
    <row r="244" spans="1:5">
      <c r="A244" s="353">
        <v>2224</v>
      </c>
      <c r="B244" s="291">
        <v>441800</v>
      </c>
      <c r="C244" s="306" t="s">
        <v>188</v>
      </c>
      <c r="D244" s="339"/>
      <c r="E244" s="339"/>
    </row>
    <row r="245" spans="1:5">
      <c r="A245" s="353">
        <v>2225</v>
      </c>
      <c r="B245" s="291">
        <v>441900</v>
      </c>
      <c r="C245" s="306" t="s">
        <v>120</v>
      </c>
      <c r="D245" s="339"/>
      <c r="E245" s="339"/>
    </row>
    <row r="246" spans="1:5" s="290" customFormat="1">
      <c r="A246" s="349">
        <v>2226</v>
      </c>
      <c r="B246" s="281">
        <v>442000</v>
      </c>
      <c r="C246" s="304" t="s">
        <v>1370</v>
      </c>
      <c r="D246" s="338">
        <f>SUM(D247:D252)</f>
        <v>0</v>
      </c>
      <c r="E246" s="338">
        <f>SUM(E247:E252)</f>
        <v>0</v>
      </c>
    </row>
    <row r="247" spans="1:5" ht="24">
      <c r="A247" s="353">
        <v>2227</v>
      </c>
      <c r="B247" s="291">
        <v>442100</v>
      </c>
      <c r="C247" s="306" t="s">
        <v>751</v>
      </c>
      <c r="D247" s="339"/>
      <c r="E247" s="339"/>
    </row>
    <row r="248" spans="1:5">
      <c r="A248" s="353">
        <v>2228</v>
      </c>
      <c r="B248" s="291">
        <v>442200</v>
      </c>
      <c r="C248" s="306" t="s">
        <v>189</v>
      </c>
      <c r="D248" s="339"/>
      <c r="E248" s="339"/>
    </row>
    <row r="249" spans="1:5">
      <c r="A249" s="353">
        <v>2229</v>
      </c>
      <c r="B249" s="291">
        <v>442300</v>
      </c>
      <c r="C249" s="306" t="s">
        <v>190</v>
      </c>
      <c r="D249" s="339"/>
      <c r="E249" s="339"/>
    </row>
    <row r="250" spans="1:5">
      <c r="A250" s="353">
        <v>2230</v>
      </c>
      <c r="B250" s="291">
        <v>442400</v>
      </c>
      <c r="C250" s="306" t="s">
        <v>191</v>
      </c>
      <c r="D250" s="339"/>
      <c r="E250" s="339"/>
    </row>
    <row r="251" spans="1:5">
      <c r="A251" s="353">
        <v>2231</v>
      </c>
      <c r="B251" s="291">
        <v>442500</v>
      </c>
      <c r="C251" s="306" t="s">
        <v>440</v>
      </c>
      <c r="D251" s="339"/>
      <c r="E251" s="339"/>
    </row>
    <row r="252" spans="1:5">
      <c r="A252" s="353">
        <v>2232</v>
      </c>
      <c r="B252" s="291">
        <v>442600</v>
      </c>
      <c r="C252" s="306" t="s">
        <v>441</v>
      </c>
      <c r="D252" s="339"/>
      <c r="E252" s="339"/>
    </row>
    <row r="253" spans="1:5" s="290" customFormat="1">
      <c r="A253" s="349">
        <v>2233</v>
      </c>
      <c r="B253" s="281">
        <v>443000</v>
      </c>
      <c r="C253" s="304" t="s">
        <v>1371</v>
      </c>
      <c r="D253" s="338">
        <f>D254</f>
        <v>0</v>
      </c>
      <c r="E253" s="338">
        <f>E254</f>
        <v>0</v>
      </c>
    </row>
    <row r="254" spans="1:5">
      <c r="A254" s="353">
        <v>2234</v>
      </c>
      <c r="B254" s="291">
        <v>443100</v>
      </c>
      <c r="C254" s="306" t="s">
        <v>630</v>
      </c>
      <c r="D254" s="339"/>
      <c r="E254" s="339"/>
    </row>
    <row r="255" spans="1:5" s="290" customFormat="1">
      <c r="A255" s="349">
        <v>2235</v>
      </c>
      <c r="B255" s="281">
        <v>444000</v>
      </c>
      <c r="C255" s="304" t="s">
        <v>1372</v>
      </c>
      <c r="D255" s="338">
        <f>SUM(D256:D258)</f>
        <v>0</v>
      </c>
      <c r="E255" s="338">
        <f>SUM(E256:E258)</f>
        <v>0</v>
      </c>
    </row>
    <row r="256" spans="1:5">
      <c r="A256" s="353">
        <v>2236</v>
      </c>
      <c r="B256" s="291">
        <v>444100</v>
      </c>
      <c r="C256" s="306" t="s">
        <v>648</v>
      </c>
      <c r="D256" s="339"/>
      <c r="E256" s="339"/>
    </row>
    <row r="257" spans="1:5">
      <c r="A257" s="353">
        <v>2237</v>
      </c>
      <c r="B257" s="291">
        <v>444200</v>
      </c>
      <c r="C257" s="306" t="s">
        <v>649</v>
      </c>
      <c r="D257" s="339"/>
      <c r="E257" s="339"/>
    </row>
    <row r="258" spans="1:5">
      <c r="A258" s="353">
        <v>2238</v>
      </c>
      <c r="B258" s="291">
        <v>444300</v>
      </c>
      <c r="C258" s="306" t="s">
        <v>752</v>
      </c>
      <c r="D258" s="339"/>
      <c r="E258" s="339"/>
    </row>
    <row r="259" spans="1:5" s="290" customFormat="1">
      <c r="A259" s="349">
        <v>2239</v>
      </c>
      <c r="B259" s="281">
        <v>450000</v>
      </c>
      <c r="C259" s="304" t="s">
        <v>1373</v>
      </c>
      <c r="D259" s="338">
        <f>D260+D263+D266+D269</f>
        <v>0</v>
      </c>
      <c r="E259" s="338">
        <f>E260+E263+E266+E269</f>
        <v>0</v>
      </c>
    </row>
    <row r="260" spans="1:5" s="290" customFormat="1" ht="24">
      <c r="A260" s="349">
        <v>2240</v>
      </c>
      <c r="B260" s="281">
        <v>451000</v>
      </c>
      <c r="C260" s="304" t="s">
        <v>1374</v>
      </c>
      <c r="D260" s="338">
        <f>D261+D262</f>
        <v>0</v>
      </c>
      <c r="E260" s="338">
        <f>E261+E262</f>
        <v>0</v>
      </c>
    </row>
    <row r="261" spans="1:5" ht="24">
      <c r="A261" s="353">
        <v>2241</v>
      </c>
      <c r="B261" s="291">
        <v>451100</v>
      </c>
      <c r="C261" s="306" t="s">
        <v>353</v>
      </c>
      <c r="D261" s="339"/>
      <c r="E261" s="339"/>
    </row>
    <row r="262" spans="1:5" ht="24">
      <c r="A262" s="353">
        <v>2242</v>
      </c>
      <c r="B262" s="291">
        <v>451200</v>
      </c>
      <c r="C262" s="306" t="s">
        <v>354</v>
      </c>
      <c r="D262" s="339"/>
      <c r="E262" s="339"/>
    </row>
    <row r="263" spans="1:5" s="290" customFormat="1" ht="24">
      <c r="A263" s="349">
        <v>2243</v>
      </c>
      <c r="B263" s="281">
        <v>452000</v>
      </c>
      <c r="C263" s="304" t="s">
        <v>1375</v>
      </c>
      <c r="D263" s="338">
        <f>D264+D265</f>
        <v>0</v>
      </c>
      <c r="E263" s="338">
        <f>E264+E265</f>
        <v>0</v>
      </c>
    </row>
    <row r="264" spans="1:5">
      <c r="A264" s="353">
        <v>2244</v>
      </c>
      <c r="B264" s="291">
        <v>452100</v>
      </c>
      <c r="C264" s="306" t="s">
        <v>355</v>
      </c>
      <c r="D264" s="339"/>
      <c r="E264" s="339"/>
    </row>
    <row r="265" spans="1:5">
      <c r="A265" s="353">
        <v>2245</v>
      </c>
      <c r="B265" s="291">
        <v>452200</v>
      </c>
      <c r="C265" s="306" t="s">
        <v>356</v>
      </c>
      <c r="D265" s="339"/>
      <c r="E265" s="339"/>
    </row>
    <row r="266" spans="1:5" s="290" customFormat="1" ht="24">
      <c r="A266" s="349">
        <v>2246</v>
      </c>
      <c r="B266" s="281">
        <v>453000</v>
      </c>
      <c r="C266" s="304" t="s">
        <v>1376</v>
      </c>
      <c r="D266" s="338">
        <f>D267+D268</f>
        <v>0</v>
      </c>
      <c r="E266" s="338">
        <f>E267+E268</f>
        <v>0</v>
      </c>
    </row>
    <row r="267" spans="1:5">
      <c r="A267" s="353">
        <v>2247</v>
      </c>
      <c r="B267" s="291">
        <v>453100</v>
      </c>
      <c r="C267" s="306" t="s">
        <v>357</v>
      </c>
      <c r="D267" s="339"/>
      <c r="E267" s="339"/>
    </row>
    <row r="268" spans="1:5">
      <c r="A268" s="353">
        <v>2248</v>
      </c>
      <c r="B268" s="291">
        <v>453200</v>
      </c>
      <c r="C268" s="306" t="s">
        <v>358</v>
      </c>
      <c r="D268" s="339"/>
      <c r="E268" s="339"/>
    </row>
    <row r="269" spans="1:5" s="290" customFormat="1">
      <c r="A269" s="349">
        <v>2249</v>
      </c>
      <c r="B269" s="281">
        <v>454000</v>
      </c>
      <c r="C269" s="304" t="s">
        <v>1377</v>
      </c>
      <c r="D269" s="338">
        <f>D270+D271</f>
        <v>0</v>
      </c>
      <c r="E269" s="338">
        <f>E270+E271</f>
        <v>0</v>
      </c>
    </row>
    <row r="270" spans="1:5">
      <c r="A270" s="353">
        <v>2250</v>
      </c>
      <c r="B270" s="291">
        <v>454100</v>
      </c>
      <c r="C270" s="306" t="s">
        <v>359</v>
      </c>
      <c r="D270" s="339"/>
      <c r="E270" s="339"/>
    </row>
    <row r="271" spans="1:5">
      <c r="A271" s="353">
        <v>2251</v>
      </c>
      <c r="B271" s="291">
        <v>454200</v>
      </c>
      <c r="C271" s="306" t="s">
        <v>360</v>
      </c>
      <c r="D271" s="339"/>
      <c r="E271" s="339"/>
    </row>
    <row r="272" spans="1:5" s="290" customFormat="1" ht="24">
      <c r="A272" s="349">
        <v>2252</v>
      </c>
      <c r="B272" s="281">
        <v>460000</v>
      </c>
      <c r="C272" s="304" t="s">
        <v>1378</v>
      </c>
      <c r="D272" s="338">
        <f>D273+D276+D279+D282+D285</f>
        <v>487</v>
      </c>
      <c r="E272" s="338">
        <f>E273+E276+E279+E282+E285</f>
        <v>529</v>
      </c>
    </row>
    <row r="273" spans="1:5" s="290" customFormat="1">
      <c r="A273" s="349">
        <v>2253</v>
      </c>
      <c r="B273" s="281">
        <v>461000</v>
      </c>
      <c r="C273" s="304" t="s">
        <v>1379</v>
      </c>
      <c r="D273" s="338">
        <f>D274+D275</f>
        <v>0</v>
      </c>
      <c r="E273" s="338">
        <f>E274+E275</f>
        <v>0</v>
      </c>
    </row>
    <row r="274" spans="1:5">
      <c r="A274" s="353">
        <v>2254</v>
      </c>
      <c r="B274" s="291">
        <v>461100</v>
      </c>
      <c r="C274" s="306" t="s">
        <v>361</v>
      </c>
      <c r="D274" s="339"/>
      <c r="E274" s="339"/>
    </row>
    <row r="275" spans="1:5">
      <c r="A275" s="353">
        <v>2255</v>
      </c>
      <c r="B275" s="291">
        <v>461200</v>
      </c>
      <c r="C275" s="306" t="s">
        <v>362</v>
      </c>
      <c r="D275" s="339"/>
      <c r="E275" s="339"/>
    </row>
    <row r="276" spans="1:5" s="290" customFormat="1" ht="24">
      <c r="A276" s="349">
        <v>2256</v>
      </c>
      <c r="B276" s="281">
        <v>462000</v>
      </c>
      <c r="C276" s="304" t="s">
        <v>1380</v>
      </c>
      <c r="D276" s="338">
        <f>D277+D278</f>
        <v>0</v>
      </c>
      <c r="E276" s="338">
        <f>E277+E278</f>
        <v>0</v>
      </c>
    </row>
    <row r="277" spans="1:5">
      <c r="A277" s="353">
        <v>2257</v>
      </c>
      <c r="B277" s="291">
        <v>462100</v>
      </c>
      <c r="C277" s="306" t="s">
        <v>631</v>
      </c>
      <c r="D277" s="339"/>
      <c r="E277" s="339"/>
    </row>
    <row r="278" spans="1:5">
      <c r="A278" s="353">
        <v>2258</v>
      </c>
      <c r="B278" s="291">
        <v>462200</v>
      </c>
      <c r="C278" s="306" t="s">
        <v>473</v>
      </c>
      <c r="D278" s="339"/>
      <c r="E278" s="339"/>
    </row>
    <row r="279" spans="1:5" s="290" customFormat="1">
      <c r="A279" s="349">
        <v>2259</v>
      </c>
      <c r="B279" s="281">
        <v>463000</v>
      </c>
      <c r="C279" s="304" t="s">
        <v>1381</v>
      </c>
      <c r="D279" s="338">
        <f>D280+D281</f>
        <v>0</v>
      </c>
      <c r="E279" s="338">
        <f>E280+E281</f>
        <v>0</v>
      </c>
    </row>
    <row r="280" spans="1:5">
      <c r="A280" s="353">
        <v>2260</v>
      </c>
      <c r="B280" s="291">
        <v>463100</v>
      </c>
      <c r="C280" s="306" t="s">
        <v>325</v>
      </c>
      <c r="D280" s="339"/>
      <c r="E280" s="339"/>
    </row>
    <row r="281" spans="1:5">
      <c r="A281" s="353">
        <v>2261</v>
      </c>
      <c r="B281" s="291">
        <v>463200</v>
      </c>
      <c r="C281" s="306" t="s">
        <v>439</v>
      </c>
      <c r="D281" s="339"/>
      <c r="E281" s="339"/>
    </row>
    <row r="282" spans="1:5" s="290" customFormat="1" ht="24">
      <c r="A282" s="349">
        <v>2262</v>
      </c>
      <c r="B282" s="281">
        <v>464000</v>
      </c>
      <c r="C282" s="304" t="s">
        <v>1382</v>
      </c>
      <c r="D282" s="338">
        <f>D283+D284</f>
        <v>0</v>
      </c>
      <c r="E282" s="338">
        <f>E283+E284</f>
        <v>0</v>
      </c>
    </row>
    <row r="283" spans="1:5">
      <c r="A283" s="353">
        <v>2263</v>
      </c>
      <c r="B283" s="291">
        <v>464100</v>
      </c>
      <c r="C283" s="306" t="s">
        <v>57</v>
      </c>
      <c r="D283" s="339"/>
      <c r="E283" s="339"/>
    </row>
    <row r="284" spans="1:5" ht="24">
      <c r="A284" s="353">
        <v>2264</v>
      </c>
      <c r="B284" s="361">
        <v>464200</v>
      </c>
      <c r="C284" s="362" t="s">
        <v>58</v>
      </c>
      <c r="D284" s="339"/>
      <c r="E284" s="339"/>
    </row>
    <row r="285" spans="1:5" s="290" customFormat="1">
      <c r="A285" s="349">
        <v>2265</v>
      </c>
      <c r="B285" s="358">
        <v>465000</v>
      </c>
      <c r="C285" s="359" t="s">
        <v>1383</v>
      </c>
      <c r="D285" s="344">
        <f>D286+D287</f>
        <v>487</v>
      </c>
      <c r="E285" s="344">
        <f>E286+E287</f>
        <v>529</v>
      </c>
    </row>
    <row r="286" spans="1:5">
      <c r="A286" s="353">
        <v>2266</v>
      </c>
      <c r="B286" s="360">
        <v>465100</v>
      </c>
      <c r="C286" s="355" t="s">
        <v>59</v>
      </c>
      <c r="D286" s="347">
        <v>487</v>
      </c>
      <c r="E286" s="339">
        <v>529</v>
      </c>
    </row>
    <row r="287" spans="1:5">
      <c r="A287" s="353">
        <v>2267</v>
      </c>
      <c r="B287" s="360">
        <v>465200</v>
      </c>
      <c r="C287" s="357" t="s">
        <v>60</v>
      </c>
      <c r="D287" s="347"/>
      <c r="E287" s="339"/>
    </row>
    <row r="288" spans="1:5" s="290" customFormat="1" ht="24">
      <c r="A288" s="349">
        <v>2268</v>
      </c>
      <c r="B288" s="364">
        <v>470000</v>
      </c>
      <c r="C288" s="359" t="s">
        <v>1384</v>
      </c>
      <c r="D288" s="344">
        <f>D289+D293</f>
        <v>0</v>
      </c>
      <c r="E288" s="344">
        <f>E289+E293</f>
        <v>0</v>
      </c>
    </row>
    <row r="289" spans="1:5" s="290" customFormat="1" ht="36">
      <c r="A289" s="349">
        <v>2269</v>
      </c>
      <c r="B289" s="348">
        <v>471000</v>
      </c>
      <c r="C289" s="359" t="s">
        <v>1385</v>
      </c>
      <c r="D289" s="344">
        <f>SUM(D290:D292)</f>
        <v>0</v>
      </c>
      <c r="E289" s="338">
        <f>SUM(E290:E292)</f>
        <v>0</v>
      </c>
    </row>
    <row r="290" spans="1:5" ht="24">
      <c r="A290" s="353">
        <v>2270</v>
      </c>
      <c r="B290" s="291">
        <v>471100</v>
      </c>
      <c r="C290" s="365" t="s">
        <v>200</v>
      </c>
      <c r="D290" s="339"/>
      <c r="E290" s="339"/>
    </row>
    <row r="291" spans="1:5" ht="24">
      <c r="A291" s="353">
        <v>2271</v>
      </c>
      <c r="B291" s="291">
        <v>471200</v>
      </c>
      <c r="C291" s="306" t="s">
        <v>93</v>
      </c>
      <c r="D291" s="339"/>
      <c r="E291" s="339"/>
    </row>
    <row r="292" spans="1:5" ht="24">
      <c r="A292" s="353">
        <v>2272</v>
      </c>
      <c r="B292" s="291">
        <v>471900</v>
      </c>
      <c r="C292" s="306" t="s">
        <v>94</v>
      </c>
      <c r="D292" s="339"/>
      <c r="E292" s="339"/>
    </row>
    <row r="293" spans="1:5" s="290" customFormat="1" ht="24">
      <c r="A293" s="349">
        <v>2273</v>
      </c>
      <c r="B293" s="281">
        <v>472000</v>
      </c>
      <c r="C293" s="304" t="s">
        <v>1386</v>
      </c>
      <c r="D293" s="338">
        <f>SUM(D294:D302)</f>
        <v>0</v>
      </c>
      <c r="E293" s="338">
        <f>SUM(E294:E302)</f>
        <v>0</v>
      </c>
    </row>
    <row r="294" spans="1:5">
      <c r="A294" s="353">
        <v>2274</v>
      </c>
      <c r="B294" s="291">
        <v>472100</v>
      </c>
      <c r="C294" s="306" t="s">
        <v>95</v>
      </c>
      <c r="D294" s="339"/>
      <c r="E294" s="339"/>
    </row>
    <row r="295" spans="1:5">
      <c r="A295" s="353">
        <v>2275</v>
      </c>
      <c r="B295" s="291">
        <v>472200</v>
      </c>
      <c r="C295" s="306" t="s">
        <v>1387</v>
      </c>
      <c r="D295" s="339"/>
      <c r="E295" s="339"/>
    </row>
    <row r="296" spans="1:5">
      <c r="A296" s="353">
        <v>2276</v>
      </c>
      <c r="B296" s="291">
        <v>472300</v>
      </c>
      <c r="C296" s="306" t="s">
        <v>1388</v>
      </c>
      <c r="D296" s="339"/>
      <c r="E296" s="339"/>
    </row>
    <row r="297" spans="1:5">
      <c r="A297" s="353">
        <v>2277</v>
      </c>
      <c r="B297" s="291">
        <v>472400</v>
      </c>
      <c r="C297" s="306" t="s">
        <v>1389</v>
      </c>
      <c r="D297" s="339"/>
      <c r="E297" s="339"/>
    </row>
    <row r="298" spans="1:5">
      <c r="A298" s="353">
        <v>2278</v>
      </c>
      <c r="B298" s="291">
        <v>472500</v>
      </c>
      <c r="C298" s="306" t="s">
        <v>40</v>
      </c>
      <c r="D298" s="339"/>
      <c r="E298" s="339"/>
    </row>
    <row r="299" spans="1:5">
      <c r="A299" s="353">
        <v>2279</v>
      </c>
      <c r="B299" s="291">
        <v>472600</v>
      </c>
      <c r="C299" s="306" t="s">
        <v>41</v>
      </c>
      <c r="D299" s="339"/>
      <c r="E299" s="339"/>
    </row>
    <row r="300" spans="1:5">
      <c r="A300" s="353">
        <v>2280</v>
      </c>
      <c r="B300" s="291">
        <v>472700</v>
      </c>
      <c r="C300" s="306" t="s">
        <v>1390</v>
      </c>
      <c r="D300" s="339"/>
      <c r="E300" s="339"/>
    </row>
    <row r="301" spans="1:5">
      <c r="A301" s="353">
        <v>2281</v>
      </c>
      <c r="B301" s="291">
        <v>472800</v>
      </c>
      <c r="C301" s="306" t="s">
        <v>1391</v>
      </c>
      <c r="D301" s="339"/>
      <c r="E301" s="339"/>
    </row>
    <row r="302" spans="1:5">
      <c r="A302" s="353">
        <v>2282</v>
      </c>
      <c r="B302" s="291">
        <v>472900</v>
      </c>
      <c r="C302" s="362" t="s">
        <v>658</v>
      </c>
      <c r="D302" s="339"/>
      <c r="E302" s="339"/>
    </row>
    <row r="303" spans="1:5" s="290" customFormat="1">
      <c r="A303" s="349">
        <v>2283</v>
      </c>
      <c r="B303" s="348">
        <v>480000</v>
      </c>
      <c r="C303" s="359" t="s">
        <v>1392</v>
      </c>
      <c r="D303" s="344">
        <f>D304+D307+D311+D313+D316+D318</f>
        <v>385</v>
      </c>
      <c r="E303" s="344">
        <f>E304+E307+E311+E313+E316+E318</f>
        <v>296</v>
      </c>
    </row>
    <row r="304" spans="1:5" s="290" customFormat="1" ht="24">
      <c r="A304" s="349">
        <v>2284</v>
      </c>
      <c r="B304" s="348">
        <v>481000</v>
      </c>
      <c r="C304" s="359" t="s">
        <v>1393</v>
      </c>
      <c r="D304" s="344">
        <f>D305+D306</f>
        <v>0</v>
      </c>
      <c r="E304" s="338">
        <f>E305+E306</f>
        <v>0</v>
      </c>
    </row>
    <row r="305" spans="1:5" ht="24">
      <c r="A305" s="353">
        <v>2285</v>
      </c>
      <c r="B305" s="291">
        <v>481100</v>
      </c>
      <c r="C305" s="365" t="s">
        <v>363</v>
      </c>
      <c r="D305" s="339"/>
      <c r="E305" s="339"/>
    </row>
    <row r="306" spans="1:5">
      <c r="A306" s="353">
        <v>2286</v>
      </c>
      <c r="B306" s="291">
        <v>481900</v>
      </c>
      <c r="C306" s="306" t="s">
        <v>364</v>
      </c>
      <c r="D306" s="339"/>
      <c r="E306" s="339"/>
    </row>
    <row r="307" spans="1:5" s="290" customFormat="1" ht="24">
      <c r="A307" s="349">
        <v>2287</v>
      </c>
      <c r="B307" s="283">
        <v>482000</v>
      </c>
      <c r="C307" s="354" t="s">
        <v>1815</v>
      </c>
      <c r="D307" s="338">
        <f>SUM(D308:D310)</f>
        <v>318</v>
      </c>
      <c r="E307" s="338">
        <f>SUM(E308:E310)</f>
        <v>294</v>
      </c>
    </row>
    <row r="308" spans="1:5">
      <c r="A308" s="363">
        <v>2288</v>
      </c>
      <c r="B308" s="360">
        <v>482100</v>
      </c>
      <c r="C308" s="355" t="s">
        <v>186</v>
      </c>
      <c r="D308" s="347">
        <v>316</v>
      </c>
      <c r="E308" s="339">
        <v>294</v>
      </c>
    </row>
    <row r="309" spans="1:5">
      <c r="A309" s="363">
        <v>2289</v>
      </c>
      <c r="B309" s="360">
        <v>482200</v>
      </c>
      <c r="C309" s="355" t="s">
        <v>61</v>
      </c>
      <c r="D309" s="347">
        <v>2</v>
      </c>
      <c r="E309" s="339"/>
    </row>
    <row r="310" spans="1:5">
      <c r="A310" s="363">
        <v>2290</v>
      </c>
      <c r="B310" s="360">
        <v>482300</v>
      </c>
      <c r="C310" s="355" t="s">
        <v>1816</v>
      </c>
      <c r="D310" s="347"/>
      <c r="E310" s="339"/>
    </row>
    <row r="311" spans="1:5" s="290" customFormat="1">
      <c r="A311" s="350">
        <v>2291</v>
      </c>
      <c r="B311" s="281">
        <v>483000</v>
      </c>
      <c r="C311" s="304" t="s">
        <v>1394</v>
      </c>
      <c r="D311" s="338">
        <f>D312</f>
        <v>67</v>
      </c>
      <c r="E311" s="338">
        <f>E312</f>
        <v>2</v>
      </c>
    </row>
    <row r="312" spans="1:5">
      <c r="A312" s="363">
        <v>2292</v>
      </c>
      <c r="B312" s="291">
        <v>483100</v>
      </c>
      <c r="C312" s="306" t="s">
        <v>0</v>
      </c>
      <c r="D312" s="339">
        <v>67</v>
      </c>
      <c r="E312" s="339">
        <v>2</v>
      </c>
    </row>
    <row r="313" spans="1:5" s="290" customFormat="1" ht="36">
      <c r="A313" s="350">
        <v>2293</v>
      </c>
      <c r="B313" s="281">
        <v>484000</v>
      </c>
      <c r="C313" s="304" t="s">
        <v>1395</v>
      </c>
      <c r="D313" s="338">
        <f>D314+D315</f>
        <v>0</v>
      </c>
      <c r="E313" s="338">
        <f>E314+E315</f>
        <v>0</v>
      </c>
    </row>
    <row r="314" spans="1:5">
      <c r="A314" s="363">
        <v>2294</v>
      </c>
      <c r="B314" s="291">
        <v>484100</v>
      </c>
      <c r="C314" s="306" t="s">
        <v>1396</v>
      </c>
      <c r="D314" s="339"/>
      <c r="E314" s="339"/>
    </row>
    <row r="315" spans="1:5">
      <c r="A315" s="363">
        <v>2295</v>
      </c>
      <c r="B315" s="291">
        <v>484200</v>
      </c>
      <c r="C315" s="306" t="s">
        <v>455</v>
      </c>
      <c r="D315" s="339"/>
      <c r="E315" s="339"/>
    </row>
    <row r="316" spans="1:5" s="290" customFormat="1" ht="24">
      <c r="A316" s="350">
        <v>2296</v>
      </c>
      <c r="B316" s="281">
        <v>485000</v>
      </c>
      <c r="C316" s="304" t="s">
        <v>1397</v>
      </c>
      <c r="D316" s="338">
        <f>D317</f>
        <v>0</v>
      </c>
      <c r="E316" s="338">
        <f>E317</f>
        <v>0</v>
      </c>
    </row>
    <row r="317" spans="1:5" ht="24">
      <c r="A317" s="363">
        <v>2297</v>
      </c>
      <c r="B317" s="361">
        <v>485100</v>
      </c>
      <c r="C317" s="362" t="s">
        <v>1398</v>
      </c>
      <c r="D317" s="339"/>
      <c r="E317" s="339"/>
    </row>
    <row r="318" spans="1:5" s="290" customFormat="1" ht="36">
      <c r="A318" s="350">
        <v>2298</v>
      </c>
      <c r="B318" s="358">
        <v>489000</v>
      </c>
      <c r="C318" s="359" t="s">
        <v>1399</v>
      </c>
      <c r="D318" s="344">
        <f>D319</f>
        <v>0</v>
      </c>
      <c r="E318" s="344">
        <f>E319</f>
        <v>0</v>
      </c>
    </row>
    <row r="319" spans="1:5" ht="24">
      <c r="A319" s="363">
        <v>2299</v>
      </c>
      <c r="B319" s="360">
        <v>489100</v>
      </c>
      <c r="C319" s="355" t="s">
        <v>582</v>
      </c>
      <c r="D319" s="347"/>
      <c r="E319" s="339"/>
    </row>
    <row r="320" spans="1:5" s="290" customFormat="1" ht="24">
      <c r="A320" s="350">
        <v>2300</v>
      </c>
      <c r="B320" s="358">
        <v>500000</v>
      </c>
      <c r="C320" s="359" t="s">
        <v>1400</v>
      </c>
      <c r="D320" s="344">
        <f>D321+D343+D352+D355+D363</f>
        <v>15616</v>
      </c>
      <c r="E320" s="344">
        <f>E321+E343+E352+E355+E363</f>
        <v>4122</v>
      </c>
    </row>
    <row r="321" spans="1:5" s="290" customFormat="1">
      <c r="A321" s="350">
        <v>2301</v>
      </c>
      <c r="B321" s="358">
        <v>510000</v>
      </c>
      <c r="C321" s="359" t="s">
        <v>1401</v>
      </c>
      <c r="D321" s="344">
        <f>D322+D327+D337+D339+D341</f>
        <v>12344</v>
      </c>
      <c r="E321" s="344">
        <f>E322+E327+E337+E339+E341</f>
        <v>4122</v>
      </c>
    </row>
    <row r="322" spans="1:5" s="290" customFormat="1">
      <c r="A322" s="350">
        <v>2302</v>
      </c>
      <c r="B322" s="358">
        <v>511000</v>
      </c>
      <c r="C322" s="359" t="s">
        <v>1402</v>
      </c>
      <c r="D322" s="344">
        <f>SUM(D323:D326)</f>
        <v>842</v>
      </c>
      <c r="E322" s="344">
        <f>SUM(E323:E326)</f>
        <v>2939</v>
      </c>
    </row>
    <row r="323" spans="1:5">
      <c r="A323" s="363">
        <v>2303</v>
      </c>
      <c r="B323" s="360">
        <v>511100</v>
      </c>
      <c r="C323" s="355" t="s">
        <v>571</v>
      </c>
      <c r="D323" s="347"/>
      <c r="E323" s="339"/>
    </row>
    <row r="324" spans="1:5">
      <c r="A324" s="363">
        <v>2304</v>
      </c>
      <c r="B324" s="360">
        <v>511200</v>
      </c>
      <c r="C324" s="355" t="s">
        <v>572</v>
      </c>
      <c r="D324" s="347"/>
      <c r="E324" s="339"/>
    </row>
    <row r="325" spans="1:5">
      <c r="A325" s="363">
        <v>2305</v>
      </c>
      <c r="B325" s="360">
        <v>511300</v>
      </c>
      <c r="C325" s="355" t="s">
        <v>573</v>
      </c>
      <c r="D325" s="347">
        <v>842</v>
      </c>
      <c r="E325" s="339">
        <v>2939</v>
      </c>
    </row>
    <row r="326" spans="1:5">
      <c r="A326" s="363">
        <v>2306</v>
      </c>
      <c r="B326" s="360">
        <v>511400</v>
      </c>
      <c r="C326" s="355" t="s">
        <v>574</v>
      </c>
      <c r="D326" s="347"/>
      <c r="E326" s="339"/>
    </row>
    <row r="327" spans="1:5" s="290" customFormat="1">
      <c r="A327" s="350">
        <v>2307</v>
      </c>
      <c r="B327" s="358">
        <v>512000</v>
      </c>
      <c r="C327" s="359" t="s">
        <v>1403</v>
      </c>
      <c r="D327" s="344">
        <f>SUM(D328:D336)</f>
        <v>11502</v>
      </c>
      <c r="E327" s="344">
        <f>SUM(E328:E336)</f>
        <v>1183</v>
      </c>
    </row>
    <row r="328" spans="1:5">
      <c r="A328" s="363">
        <v>2308</v>
      </c>
      <c r="B328" s="360">
        <v>512100</v>
      </c>
      <c r="C328" s="355" t="s">
        <v>575</v>
      </c>
      <c r="D328" s="347"/>
      <c r="E328" s="339"/>
    </row>
    <row r="329" spans="1:5">
      <c r="A329" s="363">
        <v>2309</v>
      </c>
      <c r="B329" s="360">
        <v>512200</v>
      </c>
      <c r="C329" s="355" t="s">
        <v>183</v>
      </c>
      <c r="D329" s="347">
        <v>76</v>
      </c>
      <c r="E329" s="339">
        <v>715</v>
      </c>
    </row>
    <row r="330" spans="1:5">
      <c r="A330" s="363">
        <v>2310</v>
      </c>
      <c r="B330" s="360">
        <v>512300</v>
      </c>
      <c r="C330" s="355" t="s">
        <v>184</v>
      </c>
      <c r="D330" s="347"/>
      <c r="E330" s="339"/>
    </row>
    <row r="331" spans="1:5">
      <c r="A331" s="363">
        <v>2311</v>
      </c>
      <c r="B331" s="360">
        <v>512400</v>
      </c>
      <c r="C331" s="355" t="s">
        <v>346</v>
      </c>
      <c r="D331" s="347"/>
      <c r="E331" s="339"/>
    </row>
    <row r="332" spans="1:5">
      <c r="A332" s="363">
        <v>2312</v>
      </c>
      <c r="B332" s="360">
        <v>512500</v>
      </c>
      <c r="C332" s="355" t="s">
        <v>185</v>
      </c>
      <c r="D332" s="347">
        <v>11426</v>
      </c>
      <c r="E332" s="339">
        <v>468</v>
      </c>
    </row>
    <row r="333" spans="1:5">
      <c r="A333" s="363">
        <v>2313</v>
      </c>
      <c r="B333" s="360">
        <v>512600</v>
      </c>
      <c r="C333" s="355" t="s">
        <v>1404</v>
      </c>
      <c r="D333" s="347"/>
      <c r="E333" s="339"/>
    </row>
    <row r="334" spans="1:5">
      <c r="A334" s="363">
        <v>2314</v>
      </c>
      <c r="B334" s="360">
        <v>512700</v>
      </c>
      <c r="C334" s="355" t="s">
        <v>103</v>
      </c>
      <c r="D334" s="347"/>
      <c r="E334" s="339"/>
    </row>
    <row r="335" spans="1:5">
      <c r="A335" s="363">
        <v>2315</v>
      </c>
      <c r="B335" s="360">
        <v>512800</v>
      </c>
      <c r="C335" s="355" t="s">
        <v>104</v>
      </c>
      <c r="D335" s="347"/>
      <c r="E335" s="339"/>
    </row>
    <row r="336" spans="1:5">
      <c r="A336" s="363">
        <v>2316</v>
      </c>
      <c r="B336" s="366">
        <v>512900</v>
      </c>
      <c r="C336" s="357" t="s">
        <v>576</v>
      </c>
      <c r="D336" s="347"/>
      <c r="E336" s="339"/>
    </row>
    <row r="337" spans="1:5" s="290" customFormat="1">
      <c r="A337" s="350">
        <v>2317</v>
      </c>
      <c r="B337" s="358">
        <v>513000</v>
      </c>
      <c r="C337" s="359" t="s">
        <v>1405</v>
      </c>
      <c r="D337" s="344">
        <f>D338</f>
        <v>0</v>
      </c>
      <c r="E337" s="344">
        <f>E338</f>
        <v>0</v>
      </c>
    </row>
    <row r="338" spans="1:5">
      <c r="A338" s="363">
        <v>2318</v>
      </c>
      <c r="B338" s="360">
        <v>513100</v>
      </c>
      <c r="C338" s="355" t="s">
        <v>583</v>
      </c>
      <c r="D338" s="347"/>
      <c r="E338" s="339"/>
    </row>
    <row r="339" spans="1:5" s="290" customFormat="1">
      <c r="A339" s="350">
        <v>2319</v>
      </c>
      <c r="B339" s="358">
        <v>514000</v>
      </c>
      <c r="C339" s="359" t="s">
        <v>1406</v>
      </c>
      <c r="D339" s="344">
        <f>D340</f>
        <v>0</v>
      </c>
      <c r="E339" s="344">
        <f>E340</f>
        <v>0</v>
      </c>
    </row>
    <row r="340" spans="1:5">
      <c r="A340" s="363">
        <v>2320</v>
      </c>
      <c r="B340" s="360">
        <v>514100</v>
      </c>
      <c r="C340" s="355" t="s">
        <v>577</v>
      </c>
      <c r="D340" s="347"/>
      <c r="E340" s="339"/>
    </row>
    <row r="341" spans="1:5" s="290" customFormat="1">
      <c r="A341" s="350">
        <v>2321</v>
      </c>
      <c r="B341" s="358">
        <v>515000</v>
      </c>
      <c r="C341" s="359" t="s">
        <v>1407</v>
      </c>
      <c r="D341" s="344">
        <f>D342</f>
        <v>0</v>
      </c>
      <c r="E341" s="344">
        <f>E342</f>
        <v>0</v>
      </c>
    </row>
    <row r="342" spans="1:5">
      <c r="A342" s="363">
        <v>2322</v>
      </c>
      <c r="B342" s="360">
        <v>515100</v>
      </c>
      <c r="C342" s="355" t="s">
        <v>462</v>
      </c>
      <c r="D342" s="347"/>
      <c r="E342" s="339"/>
    </row>
    <row r="343" spans="1:5" s="290" customFormat="1">
      <c r="A343" s="350">
        <v>2323</v>
      </c>
      <c r="B343" s="358">
        <v>520000</v>
      </c>
      <c r="C343" s="359" t="s">
        <v>1408</v>
      </c>
      <c r="D343" s="344">
        <f>D344+D346+D350</f>
        <v>3272</v>
      </c>
      <c r="E343" s="344">
        <f>E344+E346+E350</f>
        <v>0</v>
      </c>
    </row>
    <row r="344" spans="1:5" s="290" customFormat="1">
      <c r="A344" s="350">
        <v>2324</v>
      </c>
      <c r="B344" s="358">
        <v>521000</v>
      </c>
      <c r="C344" s="359" t="s">
        <v>1409</v>
      </c>
      <c r="D344" s="344">
        <f>D345</f>
        <v>0</v>
      </c>
      <c r="E344" s="344">
        <f>E345</f>
        <v>0</v>
      </c>
    </row>
    <row r="345" spans="1:5">
      <c r="A345" s="363">
        <v>2325</v>
      </c>
      <c r="B345" s="360">
        <v>521100</v>
      </c>
      <c r="C345" s="355" t="s">
        <v>334</v>
      </c>
      <c r="D345" s="347"/>
      <c r="E345" s="339"/>
    </row>
    <row r="346" spans="1:5" s="290" customFormat="1">
      <c r="A346" s="350">
        <v>2326</v>
      </c>
      <c r="B346" s="358">
        <v>522000</v>
      </c>
      <c r="C346" s="359" t="s">
        <v>1410</v>
      </c>
      <c r="D346" s="344">
        <f>SUM(D347:D349)</f>
        <v>0</v>
      </c>
      <c r="E346" s="344">
        <f>SUM(E347:E349)</f>
        <v>0</v>
      </c>
    </row>
    <row r="347" spans="1:5">
      <c r="A347" s="363">
        <v>2327</v>
      </c>
      <c r="B347" s="360">
        <v>522100</v>
      </c>
      <c r="C347" s="355" t="s">
        <v>536</v>
      </c>
      <c r="D347" s="347"/>
      <c r="E347" s="339"/>
    </row>
    <row r="348" spans="1:5">
      <c r="A348" s="363">
        <v>2328</v>
      </c>
      <c r="B348" s="360">
        <v>522200</v>
      </c>
      <c r="C348" s="355" t="s">
        <v>328</v>
      </c>
      <c r="D348" s="347"/>
      <c r="E348" s="339"/>
    </row>
    <row r="349" spans="1:5">
      <c r="A349" s="363">
        <v>2329</v>
      </c>
      <c r="B349" s="366">
        <v>522300</v>
      </c>
      <c r="C349" s="357" t="s">
        <v>329</v>
      </c>
      <c r="D349" s="347"/>
      <c r="E349" s="339"/>
    </row>
    <row r="350" spans="1:5" s="290" customFormat="1">
      <c r="A350" s="350">
        <v>2330</v>
      </c>
      <c r="B350" s="358">
        <v>523000</v>
      </c>
      <c r="C350" s="359" t="s">
        <v>1411</v>
      </c>
      <c r="D350" s="344">
        <f>D351</f>
        <v>3272</v>
      </c>
      <c r="E350" s="344">
        <f>E351</f>
        <v>0</v>
      </c>
    </row>
    <row r="351" spans="1:5">
      <c r="A351" s="363">
        <v>2331</v>
      </c>
      <c r="B351" s="360">
        <v>523100</v>
      </c>
      <c r="C351" s="355" t="s">
        <v>330</v>
      </c>
      <c r="D351" s="347">
        <v>3272</v>
      </c>
      <c r="E351" s="339"/>
    </row>
    <row r="352" spans="1:5" s="290" customFormat="1">
      <c r="A352" s="350">
        <v>2332</v>
      </c>
      <c r="B352" s="358">
        <v>530000</v>
      </c>
      <c r="C352" s="359" t="s">
        <v>1412</v>
      </c>
      <c r="D352" s="344">
        <f>D353</f>
        <v>0</v>
      </c>
      <c r="E352" s="344">
        <f>E353</f>
        <v>0</v>
      </c>
    </row>
    <row r="353" spans="1:5" s="290" customFormat="1">
      <c r="A353" s="350">
        <v>2333</v>
      </c>
      <c r="B353" s="358">
        <v>531000</v>
      </c>
      <c r="C353" s="359" t="s">
        <v>1413</v>
      </c>
      <c r="D353" s="344">
        <f>D354</f>
        <v>0</v>
      </c>
      <c r="E353" s="344">
        <f>E354</f>
        <v>0</v>
      </c>
    </row>
    <row r="354" spans="1:5">
      <c r="A354" s="363">
        <v>2334</v>
      </c>
      <c r="B354" s="360">
        <v>531100</v>
      </c>
      <c r="C354" s="355" t="s">
        <v>437</v>
      </c>
      <c r="D354" s="347"/>
      <c r="E354" s="339"/>
    </row>
    <row r="355" spans="1:5" s="290" customFormat="1">
      <c r="A355" s="350">
        <v>2335</v>
      </c>
      <c r="B355" s="358">
        <v>540000</v>
      </c>
      <c r="C355" s="359" t="s">
        <v>1414</v>
      </c>
      <c r="D355" s="344">
        <f>D356+D358+D360</f>
        <v>0</v>
      </c>
      <c r="E355" s="344">
        <f>E356+E358+E360</f>
        <v>0</v>
      </c>
    </row>
    <row r="356" spans="1:5" s="290" customFormat="1">
      <c r="A356" s="350">
        <v>2336</v>
      </c>
      <c r="B356" s="358">
        <v>541000</v>
      </c>
      <c r="C356" s="359" t="s">
        <v>1415</v>
      </c>
      <c r="D356" s="344">
        <f>D357</f>
        <v>0</v>
      </c>
      <c r="E356" s="344">
        <f>E357</f>
        <v>0</v>
      </c>
    </row>
    <row r="357" spans="1:5">
      <c r="A357" s="363">
        <v>2337</v>
      </c>
      <c r="B357" s="360">
        <v>541100</v>
      </c>
      <c r="C357" s="355" t="s">
        <v>368</v>
      </c>
      <c r="D357" s="347"/>
      <c r="E357" s="339"/>
    </row>
    <row r="358" spans="1:5" s="290" customFormat="1">
      <c r="A358" s="350">
        <v>2338</v>
      </c>
      <c r="B358" s="358">
        <v>542000</v>
      </c>
      <c r="C358" s="359" t="s">
        <v>1416</v>
      </c>
      <c r="D358" s="344">
        <f>D359</f>
        <v>0</v>
      </c>
      <c r="E358" s="344">
        <f>E359</f>
        <v>0</v>
      </c>
    </row>
    <row r="359" spans="1:5">
      <c r="A359" s="363">
        <v>2339</v>
      </c>
      <c r="B359" s="360">
        <v>542100</v>
      </c>
      <c r="C359" s="355" t="s">
        <v>331</v>
      </c>
      <c r="D359" s="347"/>
      <c r="E359" s="339"/>
    </row>
    <row r="360" spans="1:5" s="290" customFormat="1">
      <c r="A360" s="350">
        <v>2340</v>
      </c>
      <c r="B360" s="358">
        <v>543000</v>
      </c>
      <c r="C360" s="359" t="s">
        <v>1417</v>
      </c>
      <c r="D360" s="344">
        <f>D361+D362</f>
        <v>0</v>
      </c>
      <c r="E360" s="344">
        <f>E361+E362</f>
        <v>0</v>
      </c>
    </row>
    <row r="361" spans="1:5">
      <c r="A361" s="363">
        <v>2341</v>
      </c>
      <c r="B361" s="360">
        <v>543100</v>
      </c>
      <c r="C361" s="355" t="s">
        <v>332</v>
      </c>
      <c r="D361" s="347"/>
      <c r="E361" s="339"/>
    </row>
    <row r="362" spans="1:5">
      <c r="A362" s="363">
        <v>2342</v>
      </c>
      <c r="B362" s="360">
        <v>543200</v>
      </c>
      <c r="C362" s="355" t="s">
        <v>333</v>
      </c>
      <c r="D362" s="347"/>
      <c r="E362" s="339"/>
    </row>
    <row r="363" spans="1:5" s="290" customFormat="1" ht="36">
      <c r="A363" s="350">
        <v>2343</v>
      </c>
      <c r="B363" s="358">
        <v>550000</v>
      </c>
      <c r="C363" s="359" t="s">
        <v>1418</v>
      </c>
      <c r="D363" s="344">
        <f>D364</f>
        <v>0</v>
      </c>
      <c r="E363" s="344">
        <f>E364</f>
        <v>0</v>
      </c>
    </row>
    <row r="364" spans="1:5" s="290" customFormat="1" ht="36">
      <c r="A364" s="350">
        <v>2344</v>
      </c>
      <c r="B364" s="358">
        <v>551000</v>
      </c>
      <c r="C364" s="359" t="s">
        <v>1419</v>
      </c>
      <c r="D364" s="344">
        <f>D365</f>
        <v>0</v>
      </c>
      <c r="E364" s="344">
        <f>E365</f>
        <v>0</v>
      </c>
    </row>
    <row r="365" spans="1:5" ht="24">
      <c r="A365" s="363">
        <v>2345</v>
      </c>
      <c r="B365" s="360">
        <v>551100</v>
      </c>
      <c r="C365" s="355" t="s">
        <v>643</v>
      </c>
      <c r="D365" s="347"/>
      <c r="E365" s="339"/>
    </row>
    <row r="366" spans="1:5">
      <c r="A366" s="350"/>
      <c r="B366" s="284"/>
      <c r="C366" s="367" t="s">
        <v>1420</v>
      </c>
      <c r="D366" s="338"/>
      <c r="E366" s="338"/>
    </row>
    <row r="367" spans="1:5" s="290" customFormat="1" ht="24">
      <c r="A367" s="350">
        <v>2346</v>
      </c>
      <c r="B367" s="348"/>
      <c r="C367" s="359" t="s">
        <v>1421</v>
      </c>
      <c r="D367" s="344">
        <f>IF((D21-D151)&gt;0,D21-D151,0)</f>
        <v>1234</v>
      </c>
      <c r="E367" s="344">
        <f>IF((E21-E151)&gt;0,E21-E151,0)</f>
        <v>6206</v>
      </c>
    </row>
    <row r="368" spans="1:5" s="290" customFormat="1" ht="24">
      <c r="A368" s="350">
        <v>2347</v>
      </c>
      <c r="B368" s="348"/>
      <c r="C368" s="359" t="s">
        <v>1422</v>
      </c>
      <c r="D368" s="344">
        <f>IF((D151-D21)&gt;0,D151-D21,0)</f>
        <v>0</v>
      </c>
      <c r="E368" s="344">
        <f>IF((E151-E21)&gt;0,E151-E21,0)</f>
        <v>0</v>
      </c>
    </row>
    <row r="369" spans="1:5" s="290" customFormat="1" ht="24">
      <c r="A369" s="350">
        <v>2348</v>
      </c>
      <c r="B369" s="281"/>
      <c r="C369" s="354" t="s">
        <v>1423</v>
      </c>
      <c r="D369" s="338">
        <f>D370+D371+D372+D373+D374</f>
        <v>0</v>
      </c>
      <c r="E369" s="338">
        <f>E370+E371+E372+E373+E374</f>
        <v>0</v>
      </c>
    </row>
    <row r="370" spans="1:5" ht="24">
      <c r="A370" s="363">
        <v>2349</v>
      </c>
      <c r="B370" s="348"/>
      <c r="C370" s="355" t="s">
        <v>1424</v>
      </c>
      <c r="D370" s="347"/>
      <c r="E370" s="339"/>
    </row>
    <row r="371" spans="1:5" ht="24">
      <c r="A371" s="363">
        <v>2350</v>
      </c>
      <c r="B371" s="348"/>
      <c r="C371" s="355" t="s">
        <v>1425</v>
      </c>
      <c r="D371" s="347"/>
      <c r="E371" s="339"/>
    </row>
    <row r="372" spans="1:5" ht="24">
      <c r="A372" s="363">
        <v>2351</v>
      </c>
      <c r="B372" s="348"/>
      <c r="C372" s="355" t="s">
        <v>1426</v>
      </c>
      <c r="D372" s="347"/>
      <c r="E372" s="339"/>
    </row>
    <row r="373" spans="1:5" ht="24">
      <c r="A373" s="363">
        <v>2352</v>
      </c>
      <c r="B373" s="348"/>
      <c r="C373" s="355" t="s">
        <v>1427</v>
      </c>
      <c r="D373" s="347"/>
      <c r="E373" s="339"/>
    </row>
    <row r="374" spans="1:5" ht="24">
      <c r="A374" s="363">
        <v>2353</v>
      </c>
      <c r="B374" s="348"/>
      <c r="C374" s="357" t="s">
        <v>1428</v>
      </c>
      <c r="D374" s="347"/>
      <c r="E374" s="339"/>
    </row>
    <row r="375" spans="1:5" s="290" customFormat="1" ht="24">
      <c r="A375" s="350">
        <v>2354</v>
      </c>
      <c r="B375" s="348"/>
      <c r="C375" s="359" t="s">
        <v>1429</v>
      </c>
      <c r="D375" s="344">
        <f>D376+D377</f>
        <v>0</v>
      </c>
      <c r="E375" s="344">
        <f>E376+E377</f>
        <v>0</v>
      </c>
    </row>
    <row r="376" spans="1:5" ht="24">
      <c r="A376" s="363">
        <v>2355</v>
      </c>
      <c r="B376" s="348"/>
      <c r="C376" s="355" t="s">
        <v>1430</v>
      </c>
      <c r="D376" s="347"/>
      <c r="E376" s="339"/>
    </row>
    <row r="377" spans="1:5" ht="24">
      <c r="A377" s="363">
        <v>2356</v>
      </c>
      <c r="B377" s="348"/>
      <c r="C377" s="355" t="s">
        <v>1431</v>
      </c>
      <c r="D377" s="347"/>
      <c r="E377" s="339"/>
    </row>
    <row r="378" spans="1:5" s="290" customFormat="1" ht="24">
      <c r="A378" s="350">
        <v>2357</v>
      </c>
      <c r="B378" s="350">
        <v>321121</v>
      </c>
      <c r="C378" s="359" t="s">
        <v>2586</v>
      </c>
      <c r="D378" s="344">
        <f>IF((D367+D369-D368-D375)&gt;0,D367+D369-D368-D375,0)</f>
        <v>1234</v>
      </c>
      <c r="E378" s="344">
        <f>IF((E367+E369-E368-E375)&gt;0,E367+E369-E368-E375,0)</f>
        <v>6206</v>
      </c>
    </row>
    <row r="379" spans="1:5" ht="24">
      <c r="A379" s="350">
        <v>2358</v>
      </c>
      <c r="B379" s="350">
        <v>321122</v>
      </c>
      <c r="C379" s="359" t="s">
        <v>2587</v>
      </c>
      <c r="D379" s="344">
        <f>IF((D368+D375-D367-D369)&gt;0,D368+D375-D367-D369,0)</f>
        <v>0</v>
      </c>
      <c r="E379" s="344">
        <f>IF((E368+E375-E367-E369)&gt;0,E368+E375-E367-E369,0)</f>
        <v>0</v>
      </c>
    </row>
    <row r="380" spans="1:5" s="290" customFormat="1" ht="24">
      <c r="A380" s="349">
        <v>2359</v>
      </c>
      <c r="B380" s="368"/>
      <c r="C380" s="369" t="s">
        <v>1432</v>
      </c>
      <c r="D380" s="344">
        <f>D381+D382</f>
        <v>1234</v>
      </c>
      <c r="E380" s="344">
        <f>E381+E382</f>
        <v>6206</v>
      </c>
    </row>
    <row r="381" spans="1:5" ht="24">
      <c r="A381" s="363">
        <v>2360</v>
      </c>
      <c r="B381" s="348"/>
      <c r="C381" s="355" t="s">
        <v>1433</v>
      </c>
      <c r="D381" s="347"/>
      <c r="E381" s="339"/>
    </row>
    <row r="382" spans="1:5" ht="24">
      <c r="A382" s="363">
        <v>2361</v>
      </c>
      <c r="B382" s="348"/>
      <c r="C382" s="355" t="s">
        <v>1434</v>
      </c>
      <c r="D382" s="347">
        <v>1234</v>
      </c>
      <c r="E382" s="339">
        <v>6206</v>
      </c>
    </row>
    <row r="383" spans="1:5">
      <c r="A383" s="267"/>
      <c r="B383" s="264"/>
      <c r="C383" s="264"/>
      <c r="D383" s="264"/>
      <c r="E383" s="264"/>
    </row>
    <row r="384" spans="1:5">
      <c r="A384" s="323" t="s">
        <v>1435</v>
      </c>
      <c r="C384" s="326" t="s">
        <v>1436</v>
      </c>
      <c r="D384" s="679" t="s">
        <v>1437</v>
      </c>
      <c r="E384" s="679"/>
    </row>
    <row r="385" spans="1:5">
      <c r="A385" s="264"/>
      <c r="B385" s="370"/>
      <c r="C385" s="326" t="s">
        <v>1438</v>
      </c>
      <c r="D385" s="271"/>
      <c r="E385" s="371"/>
    </row>
    <row r="386" spans="1:5">
      <c r="A386" s="267"/>
      <c r="B386" s="264"/>
      <c r="C386" s="371"/>
      <c r="D386" s="371"/>
      <c r="E386" s="264"/>
    </row>
    <row r="387" spans="1:5">
      <c r="A387" s="267"/>
      <c r="B387" s="264"/>
      <c r="C387" s="371"/>
      <c r="D387" s="371"/>
      <c r="E387" s="264"/>
    </row>
    <row r="388" spans="1:5">
      <c r="A388" s="267"/>
      <c r="B388" s="264"/>
      <c r="C388" s="264"/>
      <c r="D388" s="264"/>
      <c r="E388" s="264"/>
    </row>
    <row r="389" spans="1:5">
      <c r="A389" s="267"/>
      <c r="B389" s="264"/>
      <c r="C389" s="264"/>
      <c r="D389" s="264"/>
      <c r="E389" s="264"/>
    </row>
    <row r="390" spans="1:5">
      <c r="A390" s="267"/>
      <c r="B390" s="264"/>
      <c r="C390" s="264"/>
      <c r="D390" s="264"/>
      <c r="E390" s="264"/>
    </row>
    <row r="391" spans="1:5">
      <c r="A391" s="267"/>
      <c r="B391" s="264"/>
      <c r="C391" s="264"/>
      <c r="D391" s="264"/>
      <c r="E391" s="264"/>
    </row>
    <row r="392" spans="1:5">
      <c r="A392" s="267"/>
      <c r="B392" s="264"/>
      <c r="C392" s="264"/>
      <c r="D392" s="264"/>
      <c r="E392" s="264"/>
    </row>
    <row r="393" spans="1:5">
      <c r="A393" s="267"/>
      <c r="B393" s="264"/>
      <c r="C393" s="264"/>
      <c r="D393" s="264"/>
      <c r="E393" s="264"/>
    </row>
    <row r="394" spans="1:5">
      <c r="A394" s="267"/>
      <c r="B394" s="264"/>
      <c r="C394" s="264"/>
      <c r="D394" s="264"/>
      <c r="E394" s="264"/>
    </row>
    <row r="395" spans="1:5">
      <c r="A395" s="267"/>
      <c r="B395" s="264"/>
      <c r="C395" s="264"/>
      <c r="D395" s="264"/>
      <c r="E395" s="264"/>
    </row>
    <row r="396" spans="1:5">
      <c r="A396" s="267"/>
      <c r="B396" s="264"/>
      <c r="C396" s="264"/>
      <c r="D396" s="264"/>
      <c r="E396" s="264"/>
    </row>
    <row r="397" spans="1:5">
      <c r="A397" s="267"/>
      <c r="B397" s="264"/>
      <c r="C397" s="264"/>
      <c r="D397" s="264"/>
      <c r="E397" s="264"/>
    </row>
    <row r="398" spans="1:5">
      <c r="A398" s="267"/>
      <c r="B398" s="264"/>
      <c r="C398" s="264"/>
      <c r="D398" s="264"/>
      <c r="E398" s="264"/>
    </row>
    <row r="399" spans="1:5">
      <c r="A399" s="267"/>
      <c r="B399" s="264"/>
      <c r="C399" s="264"/>
      <c r="D399" s="264"/>
      <c r="E399" s="264"/>
    </row>
    <row r="400" spans="1:5">
      <c r="A400" s="267"/>
      <c r="B400" s="264"/>
      <c r="C400" s="264"/>
      <c r="D400" s="264"/>
      <c r="E400" s="264"/>
    </row>
    <row r="401" spans="1:5">
      <c r="A401" s="267"/>
      <c r="B401" s="264"/>
      <c r="C401" s="264"/>
      <c r="D401" s="264"/>
      <c r="E401" s="264"/>
    </row>
  </sheetData>
  <sheetProtection password="CCCC" sheet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2:E382">
      <formula1>0</formula1>
      <formula2>9999999999</formula2>
    </dataValidation>
    <dataValidation type="decimal" allowBlank="1" showInputMessage="1" showErrorMessage="1" error="Uneli ste nekorektnu vrednost. Ponovite unos!" sqref="D21:E21">
      <formula1>-9999999999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topLeftCell="A169" zoomScale="120" zoomScaleNormal="120" zoomScaleSheetLayoutView="130" workbookViewId="0">
      <selection activeCell="E101" sqref="E101"/>
    </sheetView>
  </sheetViews>
  <sheetFormatPr defaultRowHeight="12.75"/>
  <cols>
    <col min="1" max="1" width="6.7109375" style="322" customWidth="1"/>
    <col min="2" max="2" width="6.140625" style="322" customWidth="1"/>
    <col min="3" max="3" width="47.5703125" style="322" customWidth="1"/>
    <col min="4" max="4" width="18.140625" style="322" customWidth="1"/>
    <col min="5" max="5" width="19.140625" style="322" customWidth="1"/>
    <col min="6" max="6" width="14.28515625" style="333" customWidth="1"/>
    <col min="7" max="16384" width="9.140625" style="333"/>
  </cols>
  <sheetData>
    <row r="1" spans="1:7">
      <c r="A1" s="271"/>
      <c r="B1" s="271"/>
      <c r="C1" s="271"/>
      <c r="D1" s="271"/>
      <c r="E1" s="268" t="s">
        <v>1439</v>
      </c>
    </row>
    <row r="2" spans="1:7">
      <c r="A2" s="271"/>
      <c r="B2" s="271"/>
      <c r="C2" s="271"/>
      <c r="D2" s="271"/>
      <c r="E2" s="271"/>
    </row>
    <row r="3" spans="1:7">
      <c r="A3" s="271"/>
      <c r="B3" s="271"/>
      <c r="C3" s="271"/>
      <c r="D3" s="271"/>
    </row>
    <row r="4" spans="1:7">
      <c r="A4" s="271"/>
      <c r="B4" s="271"/>
      <c r="C4" s="271"/>
      <c r="D4" s="271"/>
      <c r="E4" s="328"/>
    </row>
    <row r="5" spans="1:7">
      <c r="A5" s="271"/>
      <c r="B5" s="271"/>
      <c r="C5" s="271"/>
      <c r="D5" s="271"/>
      <c r="E5" s="271"/>
    </row>
    <row r="6" spans="1:7">
      <c r="A6" s="271"/>
      <c r="B6" s="271"/>
      <c r="C6" s="271"/>
      <c r="D6" s="271"/>
      <c r="E6" s="271"/>
    </row>
    <row r="7" spans="1:7" s="266" customFormat="1" ht="32.25" customHeight="1">
      <c r="A7" s="269" t="s">
        <v>656</v>
      </c>
      <c r="B7" s="270"/>
      <c r="C7" s="271"/>
      <c r="D7" s="271"/>
      <c r="E7" s="271"/>
      <c r="F7" s="333"/>
      <c r="G7" s="265"/>
    </row>
    <row r="8" spans="1:7" s="266" customFormat="1" ht="18.75">
      <c r="A8" s="506" t="str">
        <f>NazKorisnika</f>
        <v>ДОМ ЗДРАВЉА ЖАБАЉ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ЖАБАЉ</v>
      </c>
      <c r="B9" s="263"/>
      <c r="C9" s="273"/>
      <c r="D9" s="504" t="str">
        <f xml:space="preserve"> "Матични број:   " &amp; MatBroj</f>
        <v>Матични број:   08062463</v>
      </c>
      <c r="E9" s="273"/>
      <c r="F9" s="333"/>
      <c r="G9" s="265"/>
    </row>
    <row r="10" spans="1:7" s="266" customFormat="1" ht="15.75">
      <c r="A10" s="272" t="str">
        <f>"ПИБ:   " &amp; bip</f>
        <v>ПИБ:   100647845</v>
      </c>
      <c r="B10" s="263"/>
      <c r="C10" s="273"/>
      <c r="D10" s="505" t="str">
        <f>"Број подрачуна:  " &amp; BrojPodr</f>
        <v>Број подрачуна:  840-451661-41</v>
      </c>
      <c r="E10" s="273"/>
      <c r="F10" s="333"/>
      <c r="G10" s="265"/>
    </row>
    <row r="11" spans="1:7" s="266" customFormat="1" ht="15.75">
      <c r="A11" s="274" t="s">
        <v>657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372"/>
      <c r="B13" s="271"/>
      <c r="C13" s="271"/>
      <c r="D13" s="372"/>
      <c r="E13" s="271"/>
    </row>
    <row r="14" spans="1:7" ht="18.75">
      <c r="A14" s="705" t="s">
        <v>1440</v>
      </c>
      <c r="B14" s="705"/>
      <c r="C14" s="705"/>
      <c r="D14" s="705"/>
      <c r="E14" s="705"/>
    </row>
    <row r="15" spans="1:7">
      <c r="A15" s="706" t="s">
        <v>2556</v>
      </c>
      <c r="B15" s="706"/>
      <c r="C15" s="706"/>
      <c r="D15" s="706"/>
      <c r="E15" s="706"/>
    </row>
    <row r="16" spans="1:7" ht="15.75">
      <c r="A16" s="373"/>
      <c r="B16" s="271"/>
      <c r="C16" s="271"/>
      <c r="D16" s="271"/>
      <c r="E16" s="271"/>
    </row>
    <row r="17" spans="1:6" ht="12.75" customHeight="1">
      <c r="A17" s="374"/>
      <c r="B17" s="374"/>
      <c r="C17" s="374"/>
      <c r="D17" s="374"/>
      <c r="E17" s="375" t="s">
        <v>241</v>
      </c>
      <c r="F17" s="376"/>
    </row>
    <row r="18" spans="1:6" ht="24">
      <c r="A18" s="377" t="s">
        <v>1441</v>
      </c>
      <c r="B18" s="680" t="s">
        <v>534</v>
      </c>
      <c r="C18" s="680" t="s">
        <v>535</v>
      </c>
      <c r="D18" s="680" t="s">
        <v>1110</v>
      </c>
      <c r="E18" s="707"/>
    </row>
    <row r="19" spans="1:6">
      <c r="A19" s="378" t="s">
        <v>1442</v>
      </c>
      <c r="B19" s="680"/>
      <c r="C19" s="680"/>
      <c r="D19" s="307" t="s">
        <v>1111</v>
      </c>
      <c r="E19" s="307" t="s">
        <v>1112</v>
      </c>
    </row>
    <row r="20" spans="1:6">
      <c r="A20" s="307">
        <v>1</v>
      </c>
      <c r="B20" s="307">
        <v>2</v>
      </c>
      <c r="C20" s="307">
        <v>3</v>
      </c>
      <c r="D20" s="307">
        <v>4</v>
      </c>
      <c r="E20" s="307">
        <v>5</v>
      </c>
    </row>
    <row r="21" spans="1:6" s="379" customFormat="1" ht="15.75" customHeight="1">
      <c r="A21" s="307">
        <v>3001</v>
      </c>
      <c r="B21" s="307"/>
      <c r="C21" s="288" t="s">
        <v>1443</v>
      </c>
      <c r="D21" s="289">
        <f>D22+D47</f>
        <v>8399</v>
      </c>
      <c r="E21" s="289">
        <f>E22+E47</f>
        <v>0</v>
      </c>
    </row>
    <row r="22" spans="1:6" ht="24">
      <c r="A22" s="307">
        <v>3002</v>
      </c>
      <c r="B22" s="307">
        <v>800000</v>
      </c>
      <c r="C22" s="288" t="s">
        <v>1444</v>
      </c>
      <c r="D22" s="289">
        <f>D23+D30+D37+D40</f>
        <v>8399</v>
      </c>
      <c r="E22" s="289">
        <f>E23+E30+E37+E40</f>
        <v>0</v>
      </c>
    </row>
    <row r="23" spans="1:6" ht="24">
      <c r="A23" s="307">
        <v>3003</v>
      </c>
      <c r="B23" s="307">
        <v>810000</v>
      </c>
      <c r="C23" s="288" t="s">
        <v>1445</v>
      </c>
      <c r="D23" s="289">
        <f>D24+D26+D28</f>
        <v>12</v>
      </c>
      <c r="E23" s="289">
        <f>E24+E26+E28</f>
        <v>0</v>
      </c>
    </row>
    <row r="24" spans="1:6" ht="15.75" customHeight="1">
      <c r="A24" s="307">
        <v>3004</v>
      </c>
      <c r="B24" s="307">
        <v>811000</v>
      </c>
      <c r="C24" s="288" t="s">
        <v>1446</v>
      </c>
      <c r="D24" s="289">
        <f>D25</f>
        <v>0</v>
      </c>
      <c r="E24" s="289">
        <f>E25</f>
        <v>0</v>
      </c>
    </row>
    <row r="25" spans="1:6" ht="15.75" customHeight="1">
      <c r="A25" s="380">
        <v>3005</v>
      </c>
      <c r="B25" s="380">
        <v>811100</v>
      </c>
      <c r="C25" s="293" t="s">
        <v>578</v>
      </c>
      <c r="D25" s="294"/>
      <c r="E25" s="294"/>
    </row>
    <row r="26" spans="1:6" ht="15.75" customHeight="1">
      <c r="A26" s="307">
        <v>3006</v>
      </c>
      <c r="B26" s="307">
        <v>812000</v>
      </c>
      <c r="C26" s="288" t="s">
        <v>1447</v>
      </c>
      <c r="D26" s="289">
        <f>D27</f>
        <v>12</v>
      </c>
      <c r="E26" s="289">
        <f>E27</f>
        <v>0</v>
      </c>
    </row>
    <row r="27" spans="1:6" ht="15.75" customHeight="1">
      <c r="A27" s="380">
        <v>3007</v>
      </c>
      <c r="B27" s="380">
        <v>812100</v>
      </c>
      <c r="C27" s="293" t="s">
        <v>579</v>
      </c>
      <c r="D27" s="294">
        <v>12</v>
      </c>
      <c r="E27" s="294"/>
    </row>
    <row r="28" spans="1:6" ht="24">
      <c r="A28" s="307">
        <v>3008</v>
      </c>
      <c r="B28" s="307">
        <v>813000</v>
      </c>
      <c r="C28" s="288" t="s">
        <v>1448</v>
      </c>
      <c r="D28" s="289">
        <f>D29</f>
        <v>0</v>
      </c>
      <c r="E28" s="289">
        <f>E29</f>
        <v>0</v>
      </c>
    </row>
    <row r="29" spans="1:6" ht="15.75" customHeight="1">
      <c r="A29" s="380">
        <v>3009</v>
      </c>
      <c r="B29" s="380">
        <v>813100</v>
      </c>
      <c r="C29" s="293" t="s">
        <v>635</v>
      </c>
      <c r="D29" s="294"/>
      <c r="E29" s="294"/>
    </row>
    <row r="30" spans="1:6" ht="15.75" customHeight="1">
      <c r="A30" s="307">
        <v>3010</v>
      </c>
      <c r="B30" s="307">
        <v>820000</v>
      </c>
      <c r="C30" s="288" t="s">
        <v>1449</v>
      </c>
      <c r="D30" s="289">
        <f>D31+D33+D35</f>
        <v>8387</v>
      </c>
      <c r="E30" s="289">
        <f>E31+E33+E35</f>
        <v>0</v>
      </c>
    </row>
    <row r="31" spans="1:6" ht="15.75" customHeight="1">
      <c r="A31" s="307">
        <v>3011</v>
      </c>
      <c r="B31" s="307">
        <v>821000</v>
      </c>
      <c r="C31" s="288" t="s">
        <v>1450</v>
      </c>
      <c r="D31" s="289">
        <f>D32</f>
        <v>0</v>
      </c>
      <c r="E31" s="289">
        <f>E32</f>
        <v>0</v>
      </c>
    </row>
    <row r="32" spans="1:6" ht="15.75" customHeight="1">
      <c r="A32" s="380">
        <v>3012</v>
      </c>
      <c r="B32" s="380">
        <v>821100</v>
      </c>
      <c r="C32" s="293" t="s">
        <v>568</v>
      </c>
      <c r="D32" s="294"/>
      <c r="E32" s="294"/>
    </row>
    <row r="33" spans="1:5" ht="24">
      <c r="A33" s="307">
        <v>3013</v>
      </c>
      <c r="B33" s="307">
        <v>822000</v>
      </c>
      <c r="C33" s="288" t="s">
        <v>1451</v>
      </c>
      <c r="D33" s="289">
        <f>D34</f>
        <v>0</v>
      </c>
      <c r="E33" s="289">
        <f>E34</f>
        <v>0</v>
      </c>
    </row>
    <row r="34" spans="1:5" ht="15.75" customHeight="1">
      <c r="A34" s="380">
        <v>3014</v>
      </c>
      <c r="B34" s="380">
        <v>822100</v>
      </c>
      <c r="C34" s="293" t="s">
        <v>569</v>
      </c>
      <c r="D34" s="294"/>
      <c r="E34" s="294"/>
    </row>
    <row r="35" spans="1:5" ht="24">
      <c r="A35" s="307">
        <v>3015</v>
      </c>
      <c r="B35" s="307">
        <v>823000</v>
      </c>
      <c r="C35" s="288" t="s">
        <v>1452</v>
      </c>
      <c r="D35" s="289">
        <f>D36</f>
        <v>8387</v>
      </c>
      <c r="E35" s="289">
        <f>E36</f>
        <v>0</v>
      </c>
    </row>
    <row r="36" spans="1:5" ht="15.75" customHeight="1">
      <c r="A36" s="380">
        <v>3016</v>
      </c>
      <c r="B36" s="380">
        <v>823100</v>
      </c>
      <c r="C36" s="293" t="s">
        <v>570</v>
      </c>
      <c r="D36" s="294">
        <v>8387</v>
      </c>
      <c r="E36" s="294"/>
    </row>
    <row r="37" spans="1:5" ht="15.75" customHeight="1">
      <c r="A37" s="307">
        <v>3017</v>
      </c>
      <c r="B37" s="307">
        <v>830000</v>
      </c>
      <c r="C37" s="288" t="s">
        <v>1453</v>
      </c>
      <c r="D37" s="289">
        <f>D38</f>
        <v>0</v>
      </c>
      <c r="E37" s="289">
        <f>E38</f>
        <v>0</v>
      </c>
    </row>
    <row r="38" spans="1:5" ht="15.75" customHeight="1">
      <c r="A38" s="307">
        <v>3018</v>
      </c>
      <c r="B38" s="307">
        <v>831000</v>
      </c>
      <c r="C38" s="288" t="s">
        <v>1454</v>
      </c>
      <c r="D38" s="289">
        <f>D39</f>
        <v>0</v>
      </c>
      <c r="E38" s="289">
        <f>E39</f>
        <v>0</v>
      </c>
    </row>
    <row r="39" spans="1:5" ht="15.75" customHeight="1">
      <c r="A39" s="380">
        <v>3019</v>
      </c>
      <c r="B39" s="380">
        <v>831100</v>
      </c>
      <c r="C39" s="293" t="s">
        <v>446</v>
      </c>
      <c r="D39" s="294"/>
      <c r="E39" s="294"/>
    </row>
    <row r="40" spans="1:5" ht="24">
      <c r="A40" s="307">
        <v>3020</v>
      </c>
      <c r="B40" s="307">
        <v>840000</v>
      </c>
      <c r="C40" s="288" t="s">
        <v>1455</v>
      </c>
      <c r="D40" s="289">
        <f>D41+D43+D45</f>
        <v>0</v>
      </c>
      <c r="E40" s="289">
        <f>E41+E43+E45</f>
        <v>0</v>
      </c>
    </row>
    <row r="41" spans="1:5" ht="15.75" customHeight="1">
      <c r="A41" s="307">
        <v>3021</v>
      </c>
      <c r="B41" s="307">
        <v>841000</v>
      </c>
      <c r="C41" s="288" t="s">
        <v>1456</v>
      </c>
      <c r="D41" s="289">
        <f>D42</f>
        <v>0</v>
      </c>
      <c r="E41" s="289">
        <f>E42</f>
        <v>0</v>
      </c>
    </row>
    <row r="42" spans="1:5" ht="15.75" customHeight="1">
      <c r="A42" s="380">
        <v>3022</v>
      </c>
      <c r="B42" s="380">
        <v>841100</v>
      </c>
      <c r="C42" s="293" t="s">
        <v>447</v>
      </c>
      <c r="D42" s="294"/>
      <c r="E42" s="294"/>
    </row>
    <row r="43" spans="1:5" ht="15.75" customHeight="1">
      <c r="A43" s="307">
        <v>3023</v>
      </c>
      <c r="B43" s="307">
        <v>842000</v>
      </c>
      <c r="C43" s="288" t="s">
        <v>1457</v>
      </c>
      <c r="D43" s="289">
        <f>D44</f>
        <v>0</v>
      </c>
      <c r="E43" s="289">
        <f>E44</f>
        <v>0</v>
      </c>
    </row>
    <row r="44" spans="1:5" ht="15.75" customHeight="1">
      <c r="A44" s="380">
        <v>3024</v>
      </c>
      <c r="B44" s="380">
        <v>842100</v>
      </c>
      <c r="C44" s="293" t="s">
        <v>448</v>
      </c>
      <c r="D44" s="294"/>
      <c r="E44" s="294"/>
    </row>
    <row r="45" spans="1:5" ht="15.75" customHeight="1">
      <c r="A45" s="307">
        <v>3025</v>
      </c>
      <c r="B45" s="307">
        <v>843000</v>
      </c>
      <c r="C45" s="288" t="s">
        <v>1458</v>
      </c>
      <c r="D45" s="289">
        <f>D46</f>
        <v>0</v>
      </c>
      <c r="E45" s="289">
        <f>E46</f>
        <v>0</v>
      </c>
    </row>
    <row r="46" spans="1:5" ht="15.75" customHeight="1">
      <c r="A46" s="380">
        <v>3026</v>
      </c>
      <c r="B46" s="380">
        <v>843100</v>
      </c>
      <c r="C46" s="293" t="s">
        <v>449</v>
      </c>
      <c r="D46" s="294"/>
      <c r="E46" s="294"/>
    </row>
    <row r="47" spans="1:5" ht="24">
      <c r="A47" s="307">
        <v>3027</v>
      </c>
      <c r="B47" s="307">
        <v>900000</v>
      </c>
      <c r="C47" s="288" t="s">
        <v>1459</v>
      </c>
      <c r="D47" s="289">
        <f>D48+D67</f>
        <v>0</v>
      </c>
      <c r="E47" s="289">
        <f>E48+E67</f>
        <v>0</v>
      </c>
    </row>
    <row r="48" spans="1:5">
      <c r="A48" s="307">
        <v>3028</v>
      </c>
      <c r="B48" s="307">
        <v>910000</v>
      </c>
      <c r="C48" s="288" t="s">
        <v>1460</v>
      </c>
      <c r="D48" s="289">
        <f>D49+D59</f>
        <v>0</v>
      </c>
      <c r="E48" s="289">
        <f>E49+E59</f>
        <v>0</v>
      </c>
    </row>
    <row r="49" spans="1:5" ht="24">
      <c r="A49" s="307">
        <v>3029</v>
      </c>
      <c r="B49" s="307">
        <v>911000</v>
      </c>
      <c r="C49" s="288" t="s">
        <v>1461</v>
      </c>
      <c r="D49" s="289">
        <f>SUM(D50:D58)</f>
        <v>0</v>
      </c>
      <c r="E49" s="289">
        <f>SUM(E50:E58)</f>
        <v>0</v>
      </c>
    </row>
    <row r="50" spans="1:5" ht="24">
      <c r="A50" s="380">
        <v>3030</v>
      </c>
      <c r="B50" s="380">
        <v>911100</v>
      </c>
      <c r="C50" s="293" t="s">
        <v>20</v>
      </c>
      <c r="D50" s="294"/>
      <c r="E50" s="294"/>
    </row>
    <row r="51" spans="1:5">
      <c r="A51" s="380">
        <v>3031</v>
      </c>
      <c r="B51" s="380">
        <v>911200</v>
      </c>
      <c r="C51" s="293" t="s">
        <v>21</v>
      </c>
      <c r="D51" s="294"/>
      <c r="E51" s="294"/>
    </row>
    <row r="52" spans="1:5" ht="24">
      <c r="A52" s="380">
        <v>3032</v>
      </c>
      <c r="B52" s="380">
        <v>911300</v>
      </c>
      <c r="C52" s="293" t="s">
        <v>22</v>
      </c>
      <c r="D52" s="294"/>
      <c r="E52" s="294"/>
    </row>
    <row r="53" spans="1:5">
      <c r="A53" s="380">
        <v>3033</v>
      </c>
      <c r="B53" s="380">
        <v>911400</v>
      </c>
      <c r="C53" s="293" t="s">
        <v>23</v>
      </c>
      <c r="D53" s="294"/>
      <c r="E53" s="294"/>
    </row>
    <row r="54" spans="1:5">
      <c r="A54" s="380">
        <v>3034</v>
      </c>
      <c r="B54" s="380">
        <v>911500</v>
      </c>
      <c r="C54" s="293" t="s">
        <v>1462</v>
      </c>
      <c r="D54" s="294"/>
      <c r="E54" s="294"/>
    </row>
    <row r="55" spans="1:5">
      <c r="A55" s="380">
        <v>3035</v>
      </c>
      <c r="B55" s="380">
        <v>911600</v>
      </c>
      <c r="C55" s="293" t="s">
        <v>636</v>
      </c>
      <c r="D55" s="294"/>
      <c r="E55" s="294"/>
    </row>
    <row r="56" spans="1:5">
      <c r="A56" s="380">
        <v>3036</v>
      </c>
      <c r="B56" s="380">
        <v>911700</v>
      </c>
      <c r="C56" s="293" t="s">
        <v>24</v>
      </c>
      <c r="D56" s="294"/>
      <c r="E56" s="294"/>
    </row>
    <row r="57" spans="1:5">
      <c r="A57" s="380">
        <v>3037</v>
      </c>
      <c r="B57" s="380">
        <v>911800</v>
      </c>
      <c r="C57" s="293" t="s">
        <v>25</v>
      </c>
      <c r="D57" s="294"/>
      <c r="E57" s="294"/>
    </row>
    <row r="58" spans="1:5">
      <c r="A58" s="380">
        <v>3038</v>
      </c>
      <c r="B58" s="380">
        <v>911900</v>
      </c>
      <c r="C58" s="293" t="s">
        <v>193</v>
      </c>
      <c r="D58" s="294"/>
      <c r="E58" s="294"/>
    </row>
    <row r="59" spans="1:5" ht="24">
      <c r="A59" s="307">
        <v>3039</v>
      </c>
      <c r="B59" s="307">
        <v>912000</v>
      </c>
      <c r="C59" s="288" t="s">
        <v>1463</v>
      </c>
      <c r="D59" s="289">
        <f>SUM(D60:D66)</f>
        <v>0</v>
      </c>
      <c r="E59" s="289">
        <f>SUM(E60:E66)</f>
        <v>0</v>
      </c>
    </row>
    <row r="60" spans="1:5" ht="24">
      <c r="A60" s="380">
        <v>3040</v>
      </c>
      <c r="B60" s="380">
        <v>912100</v>
      </c>
      <c r="C60" s="293" t="s">
        <v>1464</v>
      </c>
      <c r="D60" s="294"/>
      <c r="E60" s="294"/>
    </row>
    <row r="61" spans="1:5">
      <c r="A61" s="380">
        <v>3041</v>
      </c>
      <c r="B61" s="380">
        <v>912200</v>
      </c>
      <c r="C61" s="293" t="s">
        <v>194</v>
      </c>
      <c r="D61" s="294"/>
      <c r="E61" s="294"/>
    </row>
    <row r="62" spans="1:5">
      <c r="A62" s="380">
        <v>3042</v>
      </c>
      <c r="B62" s="380">
        <v>912300</v>
      </c>
      <c r="C62" s="293" t="s">
        <v>195</v>
      </c>
      <c r="D62" s="294"/>
      <c r="E62" s="294"/>
    </row>
    <row r="63" spans="1:5">
      <c r="A63" s="380">
        <v>3043</v>
      </c>
      <c r="B63" s="380">
        <v>912400</v>
      </c>
      <c r="C63" s="293" t="s">
        <v>1465</v>
      </c>
      <c r="D63" s="294"/>
      <c r="E63" s="294"/>
    </row>
    <row r="64" spans="1:5">
      <c r="A64" s="380">
        <v>3044</v>
      </c>
      <c r="B64" s="380">
        <v>912500</v>
      </c>
      <c r="C64" s="293" t="s">
        <v>663</v>
      </c>
      <c r="D64" s="294"/>
      <c r="E64" s="294"/>
    </row>
    <row r="65" spans="1:5">
      <c r="A65" s="380">
        <v>3045</v>
      </c>
      <c r="B65" s="380">
        <v>912600</v>
      </c>
      <c r="C65" s="293" t="s">
        <v>664</v>
      </c>
      <c r="D65" s="294"/>
      <c r="E65" s="294"/>
    </row>
    <row r="66" spans="1:5">
      <c r="A66" s="380">
        <v>3046</v>
      </c>
      <c r="B66" s="380">
        <v>912900</v>
      </c>
      <c r="C66" s="293" t="s">
        <v>665</v>
      </c>
      <c r="D66" s="294"/>
      <c r="E66" s="294"/>
    </row>
    <row r="67" spans="1:5" ht="24">
      <c r="A67" s="381">
        <v>3047</v>
      </c>
      <c r="B67" s="307">
        <v>920000</v>
      </c>
      <c r="C67" s="288" t="s">
        <v>1466</v>
      </c>
      <c r="D67" s="289">
        <f>D68+D78</f>
        <v>0</v>
      </c>
      <c r="E67" s="289">
        <f>E68+E78</f>
        <v>0</v>
      </c>
    </row>
    <row r="68" spans="1:5" ht="24">
      <c r="A68" s="381">
        <v>3048</v>
      </c>
      <c r="B68" s="307">
        <v>921000</v>
      </c>
      <c r="C68" s="288" t="s">
        <v>1467</v>
      </c>
      <c r="D68" s="289">
        <f>SUM(D69:D77)</f>
        <v>0</v>
      </c>
      <c r="E68" s="289">
        <f>SUM(E69:E77)</f>
        <v>0</v>
      </c>
    </row>
    <row r="69" spans="1:5" ht="24">
      <c r="A69" s="380">
        <v>3049</v>
      </c>
      <c r="B69" s="380">
        <v>921100</v>
      </c>
      <c r="C69" s="293" t="s">
        <v>666</v>
      </c>
      <c r="D69" s="294"/>
      <c r="E69" s="294"/>
    </row>
    <row r="70" spans="1:5">
      <c r="A70" s="380">
        <v>3050</v>
      </c>
      <c r="B70" s="380">
        <v>921200</v>
      </c>
      <c r="C70" s="293" t="s">
        <v>667</v>
      </c>
      <c r="D70" s="294"/>
      <c r="E70" s="294"/>
    </row>
    <row r="71" spans="1:5" ht="24">
      <c r="A71" s="380">
        <v>3051</v>
      </c>
      <c r="B71" s="380">
        <v>921300</v>
      </c>
      <c r="C71" s="293" t="s">
        <v>668</v>
      </c>
      <c r="D71" s="294"/>
      <c r="E71" s="294"/>
    </row>
    <row r="72" spans="1:5" ht="24">
      <c r="A72" s="380">
        <v>3052</v>
      </c>
      <c r="B72" s="380">
        <v>921400</v>
      </c>
      <c r="C72" s="293" t="s">
        <v>1468</v>
      </c>
      <c r="D72" s="294"/>
      <c r="E72" s="294"/>
    </row>
    <row r="73" spans="1:5" ht="24">
      <c r="A73" s="380">
        <v>3053</v>
      </c>
      <c r="B73" s="380">
        <v>921500</v>
      </c>
      <c r="C73" s="293" t="s">
        <v>378</v>
      </c>
      <c r="D73" s="294"/>
      <c r="E73" s="294"/>
    </row>
    <row r="74" spans="1:5" ht="24">
      <c r="A74" s="380">
        <v>3054</v>
      </c>
      <c r="B74" s="380">
        <v>921600</v>
      </c>
      <c r="C74" s="293" t="s">
        <v>26</v>
      </c>
      <c r="D74" s="294"/>
      <c r="E74" s="294"/>
    </row>
    <row r="75" spans="1:5" ht="24">
      <c r="A75" s="380">
        <v>3055</v>
      </c>
      <c r="B75" s="380">
        <v>921700</v>
      </c>
      <c r="C75" s="293" t="s">
        <v>326</v>
      </c>
      <c r="D75" s="294"/>
      <c r="E75" s="294"/>
    </row>
    <row r="76" spans="1:5" ht="24">
      <c r="A76" s="380">
        <v>3056</v>
      </c>
      <c r="B76" s="380">
        <v>921800</v>
      </c>
      <c r="C76" s="293" t="s">
        <v>327</v>
      </c>
      <c r="D76" s="294"/>
      <c r="E76" s="294"/>
    </row>
    <row r="77" spans="1:5">
      <c r="A77" s="380">
        <v>3057</v>
      </c>
      <c r="B77" s="380">
        <v>921900</v>
      </c>
      <c r="C77" s="293" t="s">
        <v>42</v>
      </c>
      <c r="D77" s="294"/>
      <c r="E77" s="294"/>
    </row>
    <row r="78" spans="1:5" ht="24">
      <c r="A78" s="381">
        <v>3058</v>
      </c>
      <c r="B78" s="307">
        <v>922000</v>
      </c>
      <c r="C78" s="288" t="s">
        <v>1469</v>
      </c>
      <c r="D78" s="289">
        <f>SUM(D79:D86)</f>
        <v>0</v>
      </c>
      <c r="E78" s="289">
        <f>SUM(E79:E86)</f>
        <v>0</v>
      </c>
    </row>
    <row r="79" spans="1:5" ht="24">
      <c r="A79" s="380">
        <v>3059</v>
      </c>
      <c r="B79" s="380">
        <v>922100</v>
      </c>
      <c r="C79" s="293" t="s">
        <v>43</v>
      </c>
      <c r="D79" s="294"/>
      <c r="E79" s="294"/>
    </row>
    <row r="80" spans="1:5">
      <c r="A80" s="380">
        <v>3060</v>
      </c>
      <c r="B80" s="380">
        <v>922200</v>
      </c>
      <c r="C80" s="293" t="s">
        <v>44</v>
      </c>
      <c r="D80" s="294"/>
      <c r="E80" s="294"/>
    </row>
    <row r="81" spans="1:5" ht="24">
      <c r="A81" s="380">
        <v>3061</v>
      </c>
      <c r="B81" s="380">
        <v>922300</v>
      </c>
      <c r="C81" s="293" t="s">
        <v>101</v>
      </c>
      <c r="D81" s="294"/>
      <c r="E81" s="294"/>
    </row>
    <row r="82" spans="1:5" ht="24">
      <c r="A82" s="380">
        <v>3062</v>
      </c>
      <c r="B82" s="380">
        <v>922400</v>
      </c>
      <c r="C82" s="293" t="s">
        <v>102</v>
      </c>
      <c r="D82" s="294"/>
      <c r="E82" s="294"/>
    </row>
    <row r="83" spans="1:5" ht="24">
      <c r="A83" s="380">
        <v>3063</v>
      </c>
      <c r="B83" s="380">
        <v>922500</v>
      </c>
      <c r="C83" s="293" t="s">
        <v>199</v>
      </c>
      <c r="D83" s="294"/>
      <c r="E83" s="294"/>
    </row>
    <row r="84" spans="1:5" ht="24">
      <c r="A84" s="380">
        <v>3064</v>
      </c>
      <c r="B84" s="380">
        <v>922600</v>
      </c>
      <c r="C84" s="293" t="s">
        <v>651</v>
      </c>
      <c r="D84" s="294"/>
      <c r="E84" s="294"/>
    </row>
    <row r="85" spans="1:5">
      <c r="A85" s="380">
        <v>3065</v>
      </c>
      <c r="B85" s="380">
        <v>922700</v>
      </c>
      <c r="C85" s="293" t="s">
        <v>652</v>
      </c>
      <c r="D85" s="294"/>
      <c r="E85" s="294"/>
    </row>
    <row r="86" spans="1:5">
      <c r="A86" s="380">
        <v>3066</v>
      </c>
      <c r="B86" s="380">
        <v>922800</v>
      </c>
      <c r="C86" s="293" t="s">
        <v>379</v>
      </c>
      <c r="D86" s="294"/>
      <c r="E86" s="294"/>
    </row>
    <row r="87" spans="1:5">
      <c r="A87" s="381">
        <v>3067</v>
      </c>
      <c r="B87" s="307"/>
      <c r="C87" s="288" t="s">
        <v>1470</v>
      </c>
      <c r="D87" s="289">
        <f>D88+D134</f>
        <v>15616</v>
      </c>
      <c r="E87" s="289">
        <f>E88+E134</f>
        <v>4122</v>
      </c>
    </row>
    <row r="88" spans="1:5" ht="24">
      <c r="A88" s="381">
        <v>3068</v>
      </c>
      <c r="B88" s="307">
        <v>500000</v>
      </c>
      <c r="C88" s="288" t="s">
        <v>1471</v>
      </c>
      <c r="D88" s="289">
        <f>D89+D111+D120+D123+D131</f>
        <v>15616</v>
      </c>
      <c r="E88" s="289">
        <f>E89+E111+E120+E123+E131</f>
        <v>4122</v>
      </c>
    </row>
    <row r="89" spans="1:5">
      <c r="A89" s="381">
        <v>3069</v>
      </c>
      <c r="B89" s="307">
        <v>510000</v>
      </c>
      <c r="C89" s="288" t="s">
        <v>1472</v>
      </c>
      <c r="D89" s="289">
        <f>D90+D95+D105+D107+D109</f>
        <v>12344</v>
      </c>
      <c r="E89" s="289">
        <f>E90+E95+E105+E107+E109</f>
        <v>4122</v>
      </c>
    </row>
    <row r="90" spans="1:5">
      <c r="A90" s="381">
        <v>3070</v>
      </c>
      <c r="B90" s="307">
        <v>511000</v>
      </c>
      <c r="C90" s="288" t="s">
        <v>1473</v>
      </c>
      <c r="D90" s="289">
        <f>SUM(D91:D94)</f>
        <v>842</v>
      </c>
      <c r="E90" s="289">
        <f>SUM(E91:E94)</f>
        <v>2939</v>
      </c>
    </row>
    <row r="91" spans="1:5">
      <c r="A91" s="380">
        <v>3071</v>
      </c>
      <c r="B91" s="380">
        <v>511100</v>
      </c>
      <c r="C91" s="293" t="s">
        <v>571</v>
      </c>
      <c r="D91" s="294"/>
      <c r="E91" s="294"/>
    </row>
    <row r="92" spans="1:5">
      <c r="A92" s="380">
        <v>3072</v>
      </c>
      <c r="B92" s="380">
        <v>511200</v>
      </c>
      <c r="C92" s="293" t="s">
        <v>572</v>
      </c>
      <c r="D92" s="294"/>
      <c r="E92" s="294"/>
    </row>
    <row r="93" spans="1:5">
      <c r="A93" s="380">
        <v>3073</v>
      </c>
      <c r="B93" s="380">
        <v>511300</v>
      </c>
      <c r="C93" s="293" t="s">
        <v>573</v>
      </c>
      <c r="D93" s="294">
        <v>842</v>
      </c>
      <c r="E93" s="294">
        <v>2939</v>
      </c>
    </row>
    <row r="94" spans="1:5">
      <c r="A94" s="380">
        <v>3074</v>
      </c>
      <c r="B94" s="380">
        <v>511400</v>
      </c>
      <c r="C94" s="293" t="s">
        <v>574</v>
      </c>
      <c r="D94" s="294"/>
      <c r="E94" s="294"/>
    </row>
    <row r="95" spans="1:5">
      <c r="A95" s="381">
        <v>3075</v>
      </c>
      <c r="B95" s="307">
        <v>512000</v>
      </c>
      <c r="C95" s="288" t="s">
        <v>1474</v>
      </c>
      <c r="D95" s="289">
        <f>SUM(D96:D104)</f>
        <v>11502</v>
      </c>
      <c r="E95" s="289">
        <f>SUM(E96:E104)</f>
        <v>1183</v>
      </c>
    </row>
    <row r="96" spans="1:5">
      <c r="A96" s="380">
        <v>3076</v>
      </c>
      <c r="B96" s="380">
        <v>512100</v>
      </c>
      <c r="C96" s="293" t="s">
        <v>575</v>
      </c>
      <c r="D96" s="294"/>
      <c r="E96" s="294"/>
    </row>
    <row r="97" spans="1:5">
      <c r="A97" s="380">
        <v>3077</v>
      </c>
      <c r="B97" s="380">
        <v>512200</v>
      </c>
      <c r="C97" s="293" t="s">
        <v>183</v>
      </c>
      <c r="D97" s="294">
        <v>76</v>
      </c>
      <c r="E97" s="294">
        <v>715</v>
      </c>
    </row>
    <row r="98" spans="1:5">
      <c r="A98" s="380">
        <v>3078</v>
      </c>
      <c r="B98" s="380">
        <v>512300</v>
      </c>
      <c r="C98" s="293" t="s">
        <v>184</v>
      </c>
      <c r="D98" s="294"/>
      <c r="E98" s="294"/>
    </row>
    <row r="99" spans="1:5">
      <c r="A99" s="380">
        <v>3079</v>
      </c>
      <c r="B99" s="380">
        <v>512400</v>
      </c>
      <c r="C99" s="293" t="s">
        <v>346</v>
      </c>
      <c r="D99" s="294"/>
      <c r="E99" s="294"/>
    </row>
    <row r="100" spans="1:5">
      <c r="A100" s="380">
        <v>3080</v>
      </c>
      <c r="B100" s="380">
        <v>512500</v>
      </c>
      <c r="C100" s="293" t="s">
        <v>185</v>
      </c>
      <c r="D100" s="294">
        <v>11426</v>
      </c>
      <c r="E100" s="294">
        <v>468</v>
      </c>
    </row>
    <row r="101" spans="1:5">
      <c r="A101" s="380">
        <v>3081</v>
      </c>
      <c r="B101" s="380">
        <v>512600</v>
      </c>
      <c r="C101" s="293" t="s">
        <v>754</v>
      </c>
      <c r="D101" s="294"/>
      <c r="E101" s="294"/>
    </row>
    <row r="102" spans="1:5">
      <c r="A102" s="380">
        <v>3082</v>
      </c>
      <c r="B102" s="380">
        <v>512700</v>
      </c>
      <c r="C102" s="293" t="s">
        <v>103</v>
      </c>
      <c r="D102" s="294"/>
      <c r="E102" s="294"/>
    </row>
    <row r="103" spans="1:5">
      <c r="A103" s="380">
        <v>3083</v>
      </c>
      <c r="B103" s="380">
        <v>512800</v>
      </c>
      <c r="C103" s="293" t="s">
        <v>104</v>
      </c>
      <c r="D103" s="294"/>
      <c r="E103" s="294"/>
    </row>
    <row r="104" spans="1:5" ht="24">
      <c r="A104" s="380">
        <v>3084</v>
      </c>
      <c r="B104" s="380">
        <v>512900</v>
      </c>
      <c r="C104" s="293" t="s">
        <v>576</v>
      </c>
      <c r="D104" s="294"/>
      <c r="E104" s="294"/>
    </row>
    <row r="105" spans="1:5">
      <c r="A105" s="381">
        <v>3085</v>
      </c>
      <c r="B105" s="307">
        <v>513000</v>
      </c>
      <c r="C105" s="288" t="s">
        <v>1475</v>
      </c>
      <c r="D105" s="289">
        <f>D106</f>
        <v>0</v>
      </c>
      <c r="E105" s="289">
        <f>E106</f>
        <v>0</v>
      </c>
    </row>
    <row r="106" spans="1:5">
      <c r="A106" s="380">
        <v>3086</v>
      </c>
      <c r="B106" s="382">
        <v>513100</v>
      </c>
      <c r="C106" s="383" t="s">
        <v>583</v>
      </c>
      <c r="D106" s="294"/>
      <c r="E106" s="294"/>
    </row>
    <row r="107" spans="1:5">
      <c r="A107" s="384">
        <v>3087</v>
      </c>
      <c r="B107" s="358">
        <v>514000</v>
      </c>
      <c r="C107" s="359" t="s">
        <v>1476</v>
      </c>
      <c r="D107" s="385">
        <f>D108</f>
        <v>0</v>
      </c>
      <c r="E107" s="385">
        <f>E108</f>
        <v>0</v>
      </c>
    </row>
    <row r="108" spans="1:5">
      <c r="A108" s="380">
        <v>3088</v>
      </c>
      <c r="B108" s="366">
        <v>514100</v>
      </c>
      <c r="C108" s="357" t="s">
        <v>577</v>
      </c>
      <c r="D108" s="386"/>
      <c r="E108" s="294"/>
    </row>
    <row r="109" spans="1:5">
      <c r="A109" s="384">
        <v>3089</v>
      </c>
      <c r="B109" s="358">
        <v>515000</v>
      </c>
      <c r="C109" s="359" t="s">
        <v>1477</v>
      </c>
      <c r="D109" s="385">
        <f>D110</f>
        <v>0</v>
      </c>
      <c r="E109" s="385">
        <f>E110</f>
        <v>0</v>
      </c>
    </row>
    <row r="110" spans="1:5">
      <c r="A110" s="380">
        <v>3090</v>
      </c>
      <c r="B110" s="360">
        <v>515100</v>
      </c>
      <c r="C110" s="355" t="s">
        <v>462</v>
      </c>
      <c r="D110" s="386"/>
      <c r="E110" s="294"/>
    </row>
    <row r="111" spans="1:5">
      <c r="A111" s="384">
        <v>3091</v>
      </c>
      <c r="B111" s="378">
        <v>520000</v>
      </c>
      <c r="C111" s="387" t="s">
        <v>1478</v>
      </c>
      <c r="D111" s="289">
        <f>D112+D114+D118</f>
        <v>3272</v>
      </c>
      <c r="E111" s="289">
        <f>E112+E114+E118</f>
        <v>0</v>
      </c>
    </row>
    <row r="112" spans="1:5">
      <c r="A112" s="381">
        <v>3092</v>
      </c>
      <c r="B112" s="307">
        <v>521000</v>
      </c>
      <c r="C112" s="288" t="s">
        <v>1479</v>
      </c>
      <c r="D112" s="289">
        <f>D113</f>
        <v>0</v>
      </c>
      <c r="E112" s="289">
        <f>E113</f>
        <v>0</v>
      </c>
    </row>
    <row r="113" spans="1:5">
      <c r="A113" s="388">
        <v>3093</v>
      </c>
      <c r="B113" s="380">
        <v>521100</v>
      </c>
      <c r="C113" s="293" t="s">
        <v>334</v>
      </c>
      <c r="D113" s="294"/>
      <c r="E113" s="294"/>
    </row>
    <row r="114" spans="1:5">
      <c r="A114" s="381">
        <v>3094</v>
      </c>
      <c r="B114" s="307">
        <v>522000</v>
      </c>
      <c r="C114" s="288" t="s">
        <v>1480</v>
      </c>
      <c r="D114" s="289">
        <f>SUM(D115:D117)</f>
        <v>0</v>
      </c>
      <c r="E114" s="289">
        <f>SUM(E115:E117)</f>
        <v>0</v>
      </c>
    </row>
    <row r="115" spans="1:5">
      <c r="A115" s="388">
        <v>3095</v>
      </c>
      <c r="B115" s="380">
        <v>522100</v>
      </c>
      <c r="C115" s="293" t="s">
        <v>536</v>
      </c>
      <c r="D115" s="294"/>
      <c r="E115" s="294"/>
    </row>
    <row r="116" spans="1:5">
      <c r="A116" s="380">
        <v>3096</v>
      </c>
      <c r="B116" s="380">
        <v>522200</v>
      </c>
      <c r="C116" s="293" t="s">
        <v>328</v>
      </c>
      <c r="D116" s="294"/>
      <c r="E116" s="294"/>
    </row>
    <row r="117" spans="1:5">
      <c r="A117" s="388">
        <v>3097</v>
      </c>
      <c r="B117" s="380">
        <v>522300</v>
      </c>
      <c r="C117" s="293" t="s">
        <v>329</v>
      </c>
      <c r="D117" s="294"/>
      <c r="E117" s="294"/>
    </row>
    <row r="118" spans="1:5">
      <c r="A118" s="381">
        <v>3098</v>
      </c>
      <c r="B118" s="307">
        <v>523000</v>
      </c>
      <c r="C118" s="288" t="s">
        <v>1481</v>
      </c>
      <c r="D118" s="289">
        <f>D119</f>
        <v>3272</v>
      </c>
      <c r="E118" s="289">
        <f>E119</f>
        <v>0</v>
      </c>
    </row>
    <row r="119" spans="1:5">
      <c r="A119" s="388">
        <v>3099</v>
      </c>
      <c r="B119" s="380">
        <v>523100</v>
      </c>
      <c r="C119" s="293" t="s">
        <v>330</v>
      </c>
      <c r="D119" s="294">
        <v>3272</v>
      </c>
      <c r="E119" s="294"/>
    </row>
    <row r="120" spans="1:5">
      <c r="A120" s="381">
        <v>3100</v>
      </c>
      <c r="B120" s="307">
        <v>530000</v>
      </c>
      <c r="C120" s="288" t="s">
        <v>1482</v>
      </c>
      <c r="D120" s="289">
        <f>D121</f>
        <v>0</v>
      </c>
      <c r="E120" s="289">
        <f>E121</f>
        <v>0</v>
      </c>
    </row>
    <row r="121" spans="1:5">
      <c r="A121" s="384">
        <v>3101</v>
      </c>
      <c r="B121" s="307">
        <v>531000</v>
      </c>
      <c r="C121" s="288" t="s">
        <v>1483</v>
      </c>
      <c r="D121" s="289">
        <f>D122</f>
        <v>0</v>
      </c>
      <c r="E121" s="289">
        <f>E122</f>
        <v>0</v>
      </c>
    </row>
    <row r="122" spans="1:5">
      <c r="A122" s="380">
        <v>3102</v>
      </c>
      <c r="B122" s="380">
        <v>531100</v>
      </c>
      <c r="C122" s="293" t="s">
        <v>437</v>
      </c>
      <c r="D122" s="294">
        <v>0</v>
      </c>
      <c r="E122" s="294">
        <v>0</v>
      </c>
    </row>
    <row r="123" spans="1:5">
      <c r="A123" s="388">
        <v>3103</v>
      </c>
      <c r="B123" s="307">
        <v>540000</v>
      </c>
      <c r="C123" s="288" t="s">
        <v>1484</v>
      </c>
      <c r="D123" s="289">
        <f>D124+D126+D128</f>
        <v>0</v>
      </c>
      <c r="E123" s="289">
        <f>E124+E126+E128</f>
        <v>0</v>
      </c>
    </row>
    <row r="124" spans="1:5">
      <c r="A124" s="381">
        <v>3104</v>
      </c>
      <c r="B124" s="307">
        <v>541000</v>
      </c>
      <c r="C124" s="288" t="s">
        <v>1485</v>
      </c>
      <c r="D124" s="289">
        <f>D125</f>
        <v>0</v>
      </c>
      <c r="E124" s="289">
        <f>E125</f>
        <v>0</v>
      </c>
    </row>
    <row r="125" spans="1:5">
      <c r="A125" s="388">
        <v>3105</v>
      </c>
      <c r="B125" s="380">
        <v>541100</v>
      </c>
      <c r="C125" s="293" t="s">
        <v>368</v>
      </c>
      <c r="D125" s="294"/>
      <c r="E125" s="294"/>
    </row>
    <row r="126" spans="1:5">
      <c r="A126" s="381">
        <v>3106</v>
      </c>
      <c r="B126" s="307">
        <v>542000</v>
      </c>
      <c r="C126" s="288" t="s">
        <v>1486</v>
      </c>
      <c r="D126" s="289">
        <f>D127</f>
        <v>0</v>
      </c>
      <c r="E126" s="289">
        <f>E127</f>
        <v>0</v>
      </c>
    </row>
    <row r="127" spans="1:5">
      <c r="A127" s="388">
        <v>3107</v>
      </c>
      <c r="B127" s="380">
        <v>542100</v>
      </c>
      <c r="C127" s="293" t="s">
        <v>331</v>
      </c>
      <c r="D127" s="294"/>
      <c r="E127" s="294"/>
    </row>
    <row r="128" spans="1:5">
      <c r="A128" s="381">
        <v>3108</v>
      </c>
      <c r="B128" s="307">
        <v>543000</v>
      </c>
      <c r="C128" s="288" t="s">
        <v>1487</v>
      </c>
      <c r="D128" s="289">
        <f>D129+D130</f>
        <v>0</v>
      </c>
      <c r="E128" s="289">
        <f>E129+E130</f>
        <v>0</v>
      </c>
    </row>
    <row r="129" spans="1:5">
      <c r="A129" s="388">
        <v>3109</v>
      </c>
      <c r="B129" s="380">
        <v>543100</v>
      </c>
      <c r="C129" s="293" t="s">
        <v>332</v>
      </c>
      <c r="D129" s="294"/>
      <c r="E129" s="294"/>
    </row>
    <row r="130" spans="1:5">
      <c r="A130" s="380">
        <v>3110</v>
      </c>
      <c r="B130" s="382">
        <v>543200</v>
      </c>
      <c r="C130" s="383" t="s">
        <v>333</v>
      </c>
      <c r="D130" s="294"/>
      <c r="E130" s="294"/>
    </row>
    <row r="131" spans="1:5" ht="36">
      <c r="A131" s="384">
        <v>3111</v>
      </c>
      <c r="B131" s="358">
        <v>550000</v>
      </c>
      <c r="C131" s="359" t="s">
        <v>1488</v>
      </c>
      <c r="D131" s="385">
        <f>D132</f>
        <v>0</v>
      </c>
      <c r="E131" s="385">
        <f>E132</f>
        <v>0</v>
      </c>
    </row>
    <row r="132" spans="1:5" ht="36">
      <c r="A132" s="381">
        <v>3112</v>
      </c>
      <c r="B132" s="358">
        <v>551000</v>
      </c>
      <c r="C132" s="359" t="s">
        <v>1489</v>
      </c>
      <c r="D132" s="385">
        <f>D133</f>
        <v>0</v>
      </c>
      <c r="E132" s="385">
        <f>E133</f>
        <v>0</v>
      </c>
    </row>
    <row r="133" spans="1:5" ht="24">
      <c r="A133" s="388">
        <v>3113</v>
      </c>
      <c r="B133" s="360">
        <v>551100</v>
      </c>
      <c r="C133" s="355" t="s">
        <v>643</v>
      </c>
      <c r="D133" s="386"/>
      <c r="E133" s="294"/>
    </row>
    <row r="134" spans="1:5" ht="24">
      <c r="A134" s="381">
        <v>3114</v>
      </c>
      <c r="B134" s="378">
        <v>600000</v>
      </c>
      <c r="C134" s="387" t="s">
        <v>1490</v>
      </c>
      <c r="D134" s="289">
        <f>D135+D160</f>
        <v>0</v>
      </c>
      <c r="E134" s="289">
        <f>E135+E160</f>
        <v>0</v>
      </c>
    </row>
    <row r="135" spans="1:5">
      <c r="A135" s="384">
        <v>3115</v>
      </c>
      <c r="B135" s="307">
        <v>610000</v>
      </c>
      <c r="C135" s="288" t="s">
        <v>1491</v>
      </c>
      <c r="D135" s="289">
        <f>D136+D146+D154+D156+D158</f>
        <v>0</v>
      </c>
      <c r="E135" s="289">
        <f>E136+E146+E154+E156+E158</f>
        <v>0</v>
      </c>
    </row>
    <row r="136" spans="1:5" ht="24">
      <c r="A136" s="381">
        <v>3116</v>
      </c>
      <c r="B136" s="307">
        <v>611000</v>
      </c>
      <c r="C136" s="288" t="s">
        <v>1492</v>
      </c>
      <c r="D136" s="289">
        <f>SUM(D137:D145)</f>
        <v>0</v>
      </c>
      <c r="E136" s="289">
        <f>SUM(E137:E145)</f>
        <v>0</v>
      </c>
    </row>
    <row r="137" spans="1:5" ht="24">
      <c r="A137" s="388">
        <v>3117</v>
      </c>
      <c r="B137" s="380">
        <v>611100</v>
      </c>
      <c r="C137" s="293" t="s">
        <v>344</v>
      </c>
      <c r="D137" s="294"/>
      <c r="E137" s="294"/>
    </row>
    <row r="138" spans="1:5">
      <c r="A138" s="380">
        <v>3118</v>
      </c>
      <c r="B138" s="380">
        <v>611200</v>
      </c>
      <c r="C138" s="293" t="s">
        <v>345</v>
      </c>
      <c r="D138" s="294"/>
      <c r="E138" s="294"/>
    </row>
    <row r="139" spans="1:5" ht="24">
      <c r="A139" s="388">
        <v>3119</v>
      </c>
      <c r="B139" s="380">
        <v>611300</v>
      </c>
      <c r="C139" s="293" t="s">
        <v>490</v>
      </c>
      <c r="D139" s="294"/>
      <c r="E139" s="294"/>
    </row>
    <row r="140" spans="1:5">
      <c r="A140" s="380">
        <v>3120</v>
      </c>
      <c r="B140" s="380">
        <v>611400</v>
      </c>
      <c r="C140" s="293" t="s">
        <v>491</v>
      </c>
      <c r="D140" s="294"/>
      <c r="E140" s="294"/>
    </row>
    <row r="141" spans="1:5">
      <c r="A141" s="388">
        <v>3121</v>
      </c>
      <c r="B141" s="380">
        <v>611500</v>
      </c>
      <c r="C141" s="293" t="s">
        <v>492</v>
      </c>
      <c r="D141" s="294"/>
      <c r="E141" s="294"/>
    </row>
    <row r="142" spans="1:5">
      <c r="A142" s="380">
        <v>3122</v>
      </c>
      <c r="B142" s="380">
        <v>611600</v>
      </c>
      <c r="C142" s="293" t="s">
        <v>493</v>
      </c>
      <c r="D142" s="294"/>
      <c r="E142" s="294"/>
    </row>
    <row r="143" spans="1:5">
      <c r="A143" s="388">
        <v>3123</v>
      </c>
      <c r="B143" s="380">
        <v>611700</v>
      </c>
      <c r="C143" s="293" t="s">
        <v>1493</v>
      </c>
      <c r="D143" s="294"/>
      <c r="E143" s="294"/>
    </row>
    <row r="144" spans="1:5">
      <c r="A144" s="380">
        <v>3124</v>
      </c>
      <c r="B144" s="380">
        <v>611800</v>
      </c>
      <c r="C144" s="293" t="s">
        <v>494</v>
      </c>
      <c r="D144" s="294"/>
      <c r="E144" s="294"/>
    </row>
    <row r="145" spans="1:5">
      <c r="A145" s="388">
        <v>3125</v>
      </c>
      <c r="B145" s="380">
        <v>611900</v>
      </c>
      <c r="C145" s="293" t="s">
        <v>193</v>
      </c>
      <c r="D145" s="294"/>
      <c r="E145" s="294"/>
    </row>
    <row r="146" spans="1:5" ht="24">
      <c r="A146" s="381">
        <v>3126</v>
      </c>
      <c r="B146" s="307">
        <v>612000</v>
      </c>
      <c r="C146" s="288" t="s">
        <v>1494</v>
      </c>
      <c r="D146" s="289">
        <f>SUM(D147:D153)</f>
        <v>0</v>
      </c>
      <c r="E146" s="289">
        <f>SUM(E147:E153)</f>
        <v>0</v>
      </c>
    </row>
    <row r="147" spans="1:5" ht="24">
      <c r="A147" s="388">
        <v>3127</v>
      </c>
      <c r="B147" s="380">
        <v>612100</v>
      </c>
      <c r="C147" s="293" t="s">
        <v>755</v>
      </c>
      <c r="D147" s="294"/>
      <c r="E147" s="294"/>
    </row>
    <row r="148" spans="1:5">
      <c r="A148" s="380">
        <v>3128</v>
      </c>
      <c r="B148" s="380">
        <v>612200</v>
      </c>
      <c r="C148" s="293" t="s">
        <v>495</v>
      </c>
      <c r="D148" s="294"/>
      <c r="E148" s="294"/>
    </row>
    <row r="149" spans="1:5">
      <c r="A149" s="388">
        <v>3129</v>
      </c>
      <c r="B149" s="380">
        <v>612300</v>
      </c>
      <c r="C149" s="293" t="s">
        <v>105</v>
      </c>
      <c r="D149" s="294"/>
      <c r="E149" s="294"/>
    </row>
    <row r="150" spans="1:5">
      <c r="A150" s="380">
        <v>3130</v>
      </c>
      <c r="B150" s="380">
        <v>612400</v>
      </c>
      <c r="C150" s="293" t="s">
        <v>1495</v>
      </c>
      <c r="D150" s="294"/>
      <c r="E150" s="294"/>
    </row>
    <row r="151" spans="1:5">
      <c r="A151" s="388">
        <v>3131</v>
      </c>
      <c r="B151" s="380">
        <v>612500</v>
      </c>
      <c r="C151" s="293" t="s">
        <v>1496</v>
      </c>
      <c r="D151" s="294"/>
      <c r="E151" s="294"/>
    </row>
    <row r="152" spans="1:5">
      <c r="A152" s="380">
        <v>3132</v>
      </c>
      <c r="B152" s="380">
        <v>612600</v>
      </c>
      <c r="C152" s="293" t="s">
        <v>106</v>
      </c>
      <c r="D152" s="294"/>
      <c r="E152" s="294"/>
    </row>
    <row r="153" spans="1:5">
      <c r="A153" s="388">
        <v>3133</v>
      </c>
      <c r="B153" s="380">
        <v>612900</v>
      </c>
      <c r="C153" s="293" t="s">
        <v>665</v>
      </c>
      <c r="D153" s="294"/>
      <c r="E153" s="294"/>
    </row>
    <row r="154" spans="1:5">
      <c r="A154" s="381">
        <v>3134</v>
      </c>
      <c r="B154" s="307">
        <v>613000</v>
      </c>
      <c r="C154" s="288" t="s">
        <v>1497</v>
      </c>
      <c r="D154" s="289">
        <f>D155</f>
        <v>0</v>
      </c>
      <c r="E154" s="289">
        <f>E155</f>
        <v>0</v>
      </c>
    </row>
    <row r="155" spans="1:5">
      <c r="A155" s="388">
        <v>3135</v>
      </c>
      <c r="B155" s="382">
        <v>613100</v>
      </c>
      <c r="C155" s="383" t="s">
        <v>107</v>
      </c>
      <c r="D155" s="294"/>
      <c r="E155" s="294"/>
    </row>
    <row r="156" spans="1:5" ht="24">
      <c r="A156" s="381">
        <v>3136</v>
      </c>
      <c r="B156" s="358">
        <v>614000</v>
      </c>
      <c r="C156" s="359" t="s">
        <v>1498</v>
      </c>
      <c r="D156" s="385">
        <f>D157</f>
        <v>0</v>
      </c>
      <c r="E156" s="385">
        <f>E157</f>
        <v>0</v>
      </c>
    </row>
    <row r="157" spans="1:5">
      <c r="A157" s="388">
        <v>3137</v>
      </c>
      <c r="B157" s="360">
        <v>614100</v>
      </c>
      <c r="C157" s="355" t="s">
        <v>149</v>
      </c>
      <c r="D157" s="386"/>
      <c r="E157" s="294"/>
    </row>
    <row r="158" spans="1:5" ht="24">
      <c r="A158" s="349">
        <v>3138</v>
      </c>
      <c r="B158" s="358">
        <v>615000</v>
      </c>
      <c r="C158" s="359" t="s">
        <v>1499</v>
      </c>
      <c r="D158" s="389">
        <f>D159</f>
        <v>0</v>
      </c>
      <c r="E158" s="389">
        <f>E159</f>
        <v>0</v>
      </c>
    </row>
    <row r="159" spans="1:5">
      <c r="A159" s="363">
        <v>3139</v>
      </c>
      <c r="B159" s="360">
        <v>615100</v>
      </c>
      <c r="C159" s="355" t="s">
        <v>756</v>
      </c>
      <c r="D159" s="390"/>
      <c r="E159" s="391"/>
    </row>
    <row r="160" spans="1:5" ht="24">
      <c r="A160" s="381">
        <v>3140</v>
      </c>
      <c r="B160" s="378">
        <v>620000</v>
      </c>
      <c r="C160" s="387" t="s">
        <v>1500</v>
      </c>
      <c r="D160" s="289">
        <f>D161+D171+D180</f>
        <v>0</v>
      </c>
      <c r="E160" s="289">
        <f>E161+E171+E180</f>
        <v>0</v>
      </c>
    </row>
    <row r="161" spans="1:5" ht="24">
      <c r="A161" s="384">
        <v>3141</v>
      </c>
      <c r="B161" s="307">
        <v>621000</v>
      </c>
      <c r="C161" s="288" t="s">
        <v>1501</v>
      </c>
      <c r="D161" s="289">
        <f>SUM(D162:D170)</f>
        <v>0</v>
      </c>
      <c r="E161" s="289">
        <f>SUM(E162:E170)</f>
        <v>0</v>
      </c>
    </row>
    <row r="162" spans="1:5">
      <c r="A162" s="392">
        <v>3142</v>
      </c>
      <c r="B162" s="380">
        <v>621100</v>
      </c>
      <c r="C162" s="293" t="s">
        <v>108</v>
      </c>
      <c r="D162" s="294"/>
      <c r="E162" s="294"/>
    </row>
    <row r="163" spans="1:5">
      <c r="A163" s="388">
        <v>3143</v>
      </c>
      <c r="B163" s="380">
        <v>621200</v>
      </c>
      <c r="C163" s="293" t="s">
        <v>335</v>
      </c>
      <c r="D163" s="294"/>
      <c r="E163" s="294"/>
    </row>
    <row r="164" spans="1:5">
      <c r="A164" s="392">
        <v>3144</v>
      </c>
      <c r="B164" s="380">
        <v>621300</v>
      </c>
      <c r="C164" s="293" t="s">
        <v>487</v>
      </c>
      <c r="D164" s="294"/>
      <c r="E164" s="294"/>
    </row>
    <row r="165" spans="1:5">
      <c r="A165" s="388">
        <v>3145</v>
      </c>
      <c r="B165" s="380">
        <v>621400</v>
      </c>
      <c r="C165" s="293" t="s">
        <v>150</v>
      </c>
      <c r="D165" s="294"/>
      <c r="E165" s="294"/>
    </row>
    <row r="166" spans="1:5">
      <c r="A166" s="392">
        <v>3146</v>
      </c>
      <c r="B166" s="380">
        <v>621500</v>
      </c>
      <c r="C166" s="293" t="s">
        <v>109</v>
      </c>
      <c r="D166" s="294"/>
      <c r="E166" s="294"/>
    </row>
    <row r="167" spans="1:5">
      <c r="A167" s="388">
        <v>3147</v>
      </c>
      <c r="B167" s="380">
        <v>621600</v>
      </c>
      <c r="C167" s="293" t="s">
        <v>488</v>
      </c>
      <c r="D167" s="294"/>
      <c r="E167" s="294"/>
    </row>
    <row r="168" spans="1:5">
      <c r="A168" s="392">
        <v>3148</v>
      </c>
      <c r="B168" s="380">
        <v>621700</v>
      </c>
      <c r="C168" s="293" t="s">
        <v>348</v>
      </c>
      <c r="D168" s="294"/>
      <c r="E168" s="294"/>
    </row>
    <row r="169" spans="1:5">
      <c r="A169" s="388">
        <v>3149</v>
      </c>
      <c r="B169" s="380">
        <v>621800</v>
      </c>
      <c r="C169" s="293" t="s">
        <v>489</v>
      </c>
      <c r="D169" s="294"/>
      <c r="E169" s="294"/>
    </row>
    <row r="170" spans="1:5">
      <c r="A170" s="392">
        <v>3150</v>
      </c>
      <c r="B170" s="380">
        <v>621900</v>
      </c>
      <c r="C170" s="293" t="s">
        <v>349</v>
      </c>
      <c r="D170" s="294"/>
      <c r="E170" s="294"/>
    </row>
    <row r="171" spans="1:5" ht="24">
      <c r="A171" s="384">
        <v>3151</v>
      </c>
      <c r="B171" s="307">
        <v>622000</v>
      </c>
      <c r="C171" s="288" t="s">
        <v>1502</v>
      </c>
      <c r="D171" s="289">
        <f>SUM(D172:D179)</f>
        <v>0</v>
      </c>
      <c r="E171" s="289">
        <f>SUM(E172:E179)</f>
        <v>0</v>
      </c>
    </row>
    <row r="172" spans="1:5">
      <c r="A172" s="392">
        <v>3152</v>
      </c>
      <c r="B172" s="380">
        <v>622100</v>
      </c>
      <c r="C172" s="293" t="s">
        <v>350</v>
      </c>
      <c r="D172" s="294"/>
      <c r="E172" s="294"/>
    </row>
    <row r="173" spans="1:5">
      <c r="A173" s="388">
        <v>3153</v>
      </c>
      <c r="B173" s="380">
        <v>622200</v>
      </c>
      <c r="C173" s="293" t="s">
        <v>644</v>
      </c>
      <c r="D173" s="294"/>
      <c r="E173" s="294"/>
    </row>
    <row r="174" spans="1:5">
      <c r="A174" s="392">
        <v>3154</v>
      </c>
      <c r="B174" s="380">
        <v>622300</v>
      </c>
      <c r="C174" s="293" t="s">
        <v>645</v>
      </c>
      <c r="D174" s="294"/>
      <c r="E174" s="294"/>
    </row>
    <row r="175" spans="1:5">
      <c r="A175" s="388">
        <v>3155</v>
      </c>
      <c r="B175" s="380">
        <v>622400</v>
      </c>
      <c r="C175" s="293" t="s">
        <v>646</v>
      </c>
      <c r="D175" s="294"/>
      <c r="E175" s="294"/>
    </row>
    <row r="176" spans="1:5">
      <c r="A176" s="392">
        <v>3156</v>
      </c>
      <c r="B176" s="380">
        <v>622500</v>
      </c>
      <c r="C176" s="293" t="s">
        <v>647</v>
      </c>
      <c r="D176" s="294"/>
      <c r="E176" s="294"/>
    </row>
    <row r="177" spans="1:5">
      <c r="A177" s="388">
        <v>3157</v>
      </c>
      <c r="B177" s="380">
        <v>622600</v>
      </c>
      <c r="C177" s="293" t="s">
        <v>352</v>
      </c>
      <c r="D177" s="294"/>
      <c r="E177" s="294"/>
    </row>
    <row r="178" spans="1:5">
      <c r="A178" s="392">
        <v>3158</v>
      </c>
      <c r="B178" s="382">
        <v>622700</v>
      </c>
      <c r="C178" s="383" t="s">
        <v>351</v>
      </c>
      <c r="D178" s="294"/>
      <c r="E178" s="294"/>
    </row>
    <row r="179" spans="1:5">
      <c r="A179" s="388">
        <v>3159</v>
      </c>
      <c r="B179" s="360">
        <v>622800</v>
      </c>
      <c r="C179" s="355" t="s">
        <v>151</v>
      </c>
      <c r="D179" s="386"/>
      <c r="E179" s="294"/>
    </row>
    <row r="180" spans="1:5" ht="36">
      <c r="A180" s="381">
        <v>3160</v>
      </c>
      <c r="B180" s="358">
        <v>623000</v>
      </c>
      <c r="C180" s="359" t="s">
        <v>1503</v>
      </c>
      <c r="D180" s="385">
        <f>D181</f>
        <v>0</v>
      </c>
      <c r="E180" s="385">
        <f>E181</f>
        <v>0</v>
      </c>
    </row>
    <row r="181" spans="1:5" ht="24">
      <c r="A181" s="388">
        <v>3161</v>
      </c>
      <c r="B181" s="360">
        <v>623100</v>
      </c>
      <c r="C181" s="355" t="s">
        <v>1504</v>
      </c>
      <c r="D181" s="386"/>
      <c r="E181" s="294"/>
    </row>
    <row r="182" spans="1:5">
      <c r="A182" s="381">
        <v>3162</v>
      </c>
      <c r="B182" s="378"/>
      <c r="C182" s="387" t="s">
        <v>1505</v>
      </c>
      <c r="D182" s="289">
        <f>IF(D21-D87&gt;0,D21-D87,0)</f>
        <v>0</v>
      </c>
      <c r="E182" s="289">
        <f>IF(E21-E87&gt;0,E21-E87,0)</f>
        <v>0</v>
      </c>
    </row>
    <row r="183" spans="1:5">
      <c r="A183" s="384">
        <v>3163</v>
      </c>
      <c r="B183" s="307"/>
      <c r="C183" s="288" t="s">
        <v>1506</v>
      </c>
      <c r="D183" s="289">
        <f>IF(D87-D21&gt;0,D87-D21,0)</f>
        <v>7217</v>
      </c>
      <c r="E183" s="289">
        <f>IF(E87-E21&gt;0,E87-E21,0)</f>
        <v>4122</v>
      </c>
    </row>
    <row r="184" spans="1:5">
      <c r="A184" s="271"/>
      <c r="B184" s="271"/>
      <c r="C184" s="271"/>
      <c r="D184" s="271"/>
      <c r="E184" s="271"/>
    </row>
    <row r="185" spans="1:5">
      <c r="A185" s="393" t="s">
        <v>1435</v>
      </c>
      <c r="C185" s="326" t="s">
        <v>1507</v>
      </c>
      <c r="D185" s="679" t="s">
        <v>1508</v>
      </c>
      <c r="E185" s="679"/>
    </row>
    <row r="186" spans="1:5">
      <c r="A186" s="271"/>
      <c r="B186" s="394"/>
      <c r="C186" s="326" t="s">
        <v>1438</v>
      </c>
      <c r="D186" s="271"/>
      <c r="E186" s="271"/>
    </row>
    <row r="187" spans="1:5">
      <c r="A187" s="271"/>
      <c r="B187" s="271"/>
      <c r="C187" s="271"/>
      <c r="D187" s="271"/>
      <c r="E187" s="271"/>
    </row>
    <row r="188" spans="1:5">
      <c r="A188" s="271"/>
      <c r="B188" s="271"/>
      <c r="C188" s="271"/>
      <c r="D188" s="271"/>
      <c r="E188" s="271"/>
    </row>
    <row r="189" spans="1:5">
      <c r="A189" s="271"/>
      <c r="B189" s="271"/>
      <c r="C189" s="271"/>
      <c r="D189" s="271"/>
      <c r="E189" s="271"/>
    </row>
    <row r="190" spans="1:5">
      <c r="A190" s="271"/>
      <c r="B190" s="271"/>
      <c r="C190" s="271"/>
      <c r="D190" s="271"/>
      <c r="E190" s="271"/>
    </row>
    <row r="191" spans="1:5">
      <c r="A191" s="271"/>
      <c r="B191" s="271"/>
      <c r="C191" s="271"/>
      <c r="D191" s="271"/>
      <c r="E191" s="271"/>
    </row>
    <row r="192" spans="1:5">
      <c r="A192" s="271"/>
      <c r="B192" s="271"/>
      <c r="C192" s="271"/>
      <c r="D192" s="271"/>
      <c r="E192" s="271"/>
    </row>
    <row r="193" spans="1:5">
      <c r="A193" s="271"/>
      <c r="B193" s="271"/>
      <c r="C193" s="271"/>
      <c r="D193" s="271"/>
      <c r="E193" s="271"/>
    </row>
    <row r="194" spans="1:5">
      <c r="A194" s="271"/>
      <c r="B194" s="271"/>
      <c r="C194" s="271"/>
      <c r="D194" s="271"/>
      <c r="E194" s="271"/>
    </row>
    <row r="195" spans="1:5">
      <c r="A195" s="271"/>
      <c r="B195" s="271"/>
      <c r="C195" s="271"/>
      <c r="D195" s="271"/>
      <c r="E195" s="271"/>
    </row>
    <row r="196" spans="1:5">
      <c r="A196" s="271"/>
      <c r="B196" s="271"/>
      <c r="C196" s="271"/>
      <c r="D196" s="271"/>
      <c r="E196" s="271"/>
    </row>
    <row r="197" spans="1:5">
      <c r="A197" s="271"/>
      <c r="B197" s="271"/>
      <c r="C197" s="271"/>
      <c r="D197" s="271"/>
      <c r="E197" s="271"/>
    </row>
    <row r="198" spans="1:5">
      <c r="A198" s="271"/>
      <c r="B198" s="271"/>
      <c r="C198" s="271"/>
      <c r="D198" s="271"/>
      <c r="E198" s="271"/>
    </row>
  </sheetData>
  <sheetProtection password="CCCC" sheet="1"/>
  <mergeCells count="6">
    <mergeCell ref="D185:E185"/>
    <mergeCell ref="A14:E14"/>
    <mergeCell ref="A15:E15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1:E181">
      <formula1>0</formula1>
      <formula2>9999999999</formula2>
    </dataValidation>
    <dataValidation type="whole" allowBlank="1" showInputMessage="1" showErrorMessage="1" error="Uneli ste nekorektnu vrednost. Ponovite unos!" sqref="D182:E183">
      <formula1>-9999999999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topLeftCell="A449" zoomScale="120" zoomScaleNormal="120" zoomScaleSheetLayoutView="130" workbookViewId="0">
      <selection activeCell="E461" sqref="E461"/>
    </sheetView>
  </sheetViews>
  <sheetFormatPr defaultRowHeight="12.75"/>
  <cols>
    <col min="1" max="1" width="6.7109375" style="411" customWidth="1"/>
    <col min="2" max="2" width="7.28515625" style="322" customWidth="1"/>
    <col min="3" max="3" width="48.5703125" style="322" customWidth="1"/>
    <col min="4" max="4" width="19.42578125" style="322" customWidth="1"/>
    <col min="5" max="5" width="19.28515625" style="322" customWidth="1"/>
    <col min="6" max="16384" width="9.140625" style="333"/>
  </cols>
  <sheetData>
    <row r="1" spans="1:7">
      <c r="A1" s="395"/>
      <c r="B1" s="271"/>
      <c r="C1" s="271"/>
      <c r="D1" s="271"/>
      <c r="E1" s="268" t="s">
        <v>1509</v>
      </c>
    </row>
    <row r="2" spans="1:7">
      <c r="A2" s="395"/>
      <c r="B2" s="271"/>
      <c r="C2" s="271"/>
      <c r="D2" s="271"/>
      <c r="E2" s="271"/>
    </row>
    <row r="3" spans="1:7">
      <c r="A3" s="395"/>
      <c r="B3" s="271"/>
      <c r="C3" s="271"/>
      <c r="D3" s="271"/>
    </row>
    <row r="4" spans="1:7">
      <c r="A4" s="395"/>
      <c r="B4" s="271"/>
      <c r="C4" s="271"/>
      <c r="D4" s="271"/>
      <c r="E4" s="271"/>
    </row>
    <row r="5" spans="1:7">
      <c r="A5" s="395"/>
      <c r="B5" s="271"/>
      <c r="C5" s="271"/>
      <c r="D5" s="271"/>
      <c r="E5" s="271"/>
    </row>
    <row r="6" spans="1:7">
      <c r="A6" s="395"/>
      <c r="B6" s="271"/>
      <c r="C6" s="271"/>
      <c r="D6" s="271"/>
      <c r="E6" s="271"/>
    </row>
    <row r="7" spans="1:7" s="266" customFormat="1" ht="36.75" customHeight="1">
      <c r="A7" s="269" t="s">
        <v>656</v>
      </c>
      <c r="B7" s="270"/>
      <c r="C7" s="271"/>
      <c r="D7" s="271"/>
      <c r="E7" s="271"/>
      <c r="F7" s="333"/>
      <c r="G7" s="265"/>
    </row>
    <row r="8" spans="1:7" s="266" customFormat="1" ht="18.75">
      <c r="A8" s="506" t="str">
        <f>NazKorisnika</f>
        <v>ДОМ ЗДРАВЉА ЖАБАЉ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ЖАБАЉ</v>
      </c>
      <c r="B9" s="263"/>
      <c r="C9" s="273"/>
      <c r="D9" s="504" t="str">
        <f xml:space="preserve"> "Матични број:   " &amp; MatBroj</f>
        <v>Матични број:   08062463</v>
      </c>
      <c r="E9" s="273"/>
      <c r="F9" s="333"/>
      <c r="G9" s="265"/>
    </row>
    <row r="10" spans="1:7" s="266" customFormat="1" ht="15.75">
      <c r="A10" s="272" t="str">
        <f>"ПИБ:   " &amp; bip</f>
        <v>ПИБ:   100647845</v>
      </c>
      <c r="B10" s="263"/>
      <c r="C10" s="273"/>
      <c r="D10" s="505" t="str">
        <f>"Број подрачуна:  " &amp; BrojPodr</f>
        <v>Број подрачуна:  840-451661-41</v>
      </c>
      <c r="E10" s="273"/>
      <c r="F10" s="333"/>
      <c r="G10" s="265"/>
    </row>
    <row r="11" spans="1:7" s="266" customFormat="1" ht="15.75">
      <c r="A11" s="274" t="s">
        <v>657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275"/>
      <c r="B13" s="271"/>
      <c r="C13" s="372"/>
      <c r="D13" s="271"/>
      <c r="E13" s="271"/>
    </row>
    <row r="14" spans="1:7" ht="18.75">
      <c r="A14" s="705" t="s">
        <v>1510</v>
      </c>
      <c r="B14" s="705"/>
      <c r="C14" s="705"/>
      <c r="D14" s="705"/>
      <c r="E14" s="705"/>
    </row>
    <row r="15" spans="1:7">
      <c r="A15" s="708" t="s">
        <v>2556</v>
      </c>
      <c r="B15" s="708"/>
      <c r="C15" s="708"/>
      <c r="D15" s="708"/>
      <c r="E15" s="708"/>
    </row>
    <row r="16" spans="1:7" ht="15.75">
      <c r="A16" s="373"/>
      <c r="B16" s="271"/>
      <c r="C16" s="271"/>
      <c r="D16" s="271"/>
      <c r="E16" s="271"/>
    </row>
    <row r="17" spans="1:5" ht="12.75" customHeight="1">
      <c r="A17" s="396"/>
      <c r="B17" s="374"/>
      <c r="C17" s="374"/>
      <c r="D17" s="374"/>
      <c r="E17" s="375" t="s">
        <v>241</v>
      </c>
    </row>
    <row r="18" spans="1:5" ht="19.5" customHeight="1">
      <c r="A18" s="701" t="s">
        <v>533</v>
      </c>
      <c r="B18" s="701" t="s">
        <v>534</v>
      </c>
      <c r="C18" s="701" t="s">
        <v>535</v>
      </c>
      <c r="D18" s="709" t="s">
        <v>1511</v>
      </c>
      <c r="E18" s="710"/>
    </row>
    <row r="19" spans="1:5" ht="22.5" customHeight="1">
      <c r="A19" s="700"/>
      <c r="B19" s="700"/>
      <c r="C19" s="700"/>
      <c r="D19" s="281" t="s">
        <v>1111</v>
      </c>
      <c r="E19" s="281" t="s">
        <v>1112</v>
      </c>
    </row>
    <row r="20" spans="1:5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5" s="379" customFormat="1" ht="15" customHeight="1">
      <c r="A21" s="281">
        <v>4001</v>
      </c>
      <c r="B21" s="281"/>
      <c r="C21" s="304" t="s">
        <v>1512</v>
      </c>
      <c r="D21" s="338">
        <f>D22+D126+D151</f>
        <v>248409</v>
      </c>
      <c r="E21" s="338">
        <f>E22+E126+E151</f>
        <v>272248</v>
      </c>
    </row>
    <row r="22" spans="1:5" s="379" customFormat="1" ht="24">
      <c r="A22" s="281">
        <v>4002</v>
      </c>
      <c r="B22" s="281">
        <v>700000</v>
      </c>
      <c r="C22" s="304" t="s">
        <v>1513</v>
      </c>
      <c r="D22" s="338">
        <f>D23+D67+D77+D89+D114+D119+D123</f>
        <v>240010</v>
      </c>
      <c r="E22" s="338">
        <f>E23+E67+E77+E89+E114+E119+E123</f>
        <v>272248</v>
      </c>
    </row>
    <row r="23" spans="1:5" s="379" customFormat="1" ht="24">
      <c r="A23" s="281">
        <v>4003</v>
      </c>
      <c r="B23" s="281">
        <v>710000</v>
      </c>
      <c r="C23" s="304" t="s">
        <v>1514</v>
      </c>
      <c r="D23" s="338">
        <f>D24+D28+D30+D37+D43+D50+D53+D60</f>
        <v>0</v>
      </c>
      <c r="E23" s="338">
        <f>E24+E28+E30+E37+E43+E50+E53+E60</f>
        <v>0</v>
      </c>
    </row>
    <row r="24" spans="1:5" s="379" customFormat="1" ht="24">
      <c r="A24" s="281">
        <v>4004</v>
      </c>
      <c r="B24" s="281">
        <v>711000</v>
      </c>
      <c r="C24" s="304" t="s">
        <v>1515</v>
      </c>
      <c r="D24" s="338">
        <f>SUM(D25:D27)</f>
        <v>0</v>
      </c>
      <c r="E24" s="338">
        <f>SUM(E25:E27)</f>
        <v>0</v>
      </c>
    </row>
    <row r="25" spans="1:5" ht="24">
      <c r="A25" s="291">
        <v>4005</v>
      </c>
      <c r="B25" s="291">
        <v>711100</v>
      </c>
      <c r="C25" s="306" t="s">
        <v>1294</v>
      </c>
      <c r="D25" s="339"/>
      <c r="E25" s="339"/>
    </row>
    <row r="26" spans="1:5" ht="24">
      <c r="A26" s="291">
        <v>4006</v>
      </c>
      <c r="B26" s="291">
        <v>711200</v>
      </c>
      <c r="C26" s="306" t="s">
        <v>443</v>
      </c>
      <c r="D26" s="339"/>
      <c r="E26" s="339"/>
    </row>
    <row r="27" spans="1:5" ht="24">
      <c r="A27" s="291">
        <v>4007</v>
      </c>
      <c r="B27" s="291">
        <v>711300</v>
      </c>
      <c r="C27" s="306" t="s">
        <v>650</v>
      </c>
      <c r="D27" s="339"/>
      <c r="E27" s="339"/>
    </row>
    <row r="28" spans="1:5" s="379" customFormat="1" ht="15" customHeight="1">
      <c r="A28" s="281">
        <v>4008</v>
      </c>
      <c r="B28" s="281">
        <v>712000</v>
      </c>
      <c r="C28" s="304" t="s">
        <v>1516</v>
      </c>
      <c r="D28" s="338">
        <f>D29</f>
        <v>0</v>
      </c>
      <c r="E28" s="338">
        <f>E29</f>
        <v>0</v>
      </c>
    </row>
    <row r="29" spans="1:5" ht="15" customHeight="1">
      <c r="A29" s="291">
        <v>4009</v>
      </c>
      <c r="B29" s="291">
        <v>712100</v>
      </c>
      <c r="C29" s="306" t="s">
        <v>39</v>
      </c>
      <c r="D29" s="339"/>
      <c r="E29" s="339"/>
    </row>
    <row r="30" spans="1:5" s="379" customFormat="1" ht="15" customHeight="1">
      <c r="A30" s="281">
        <v>4010</v>
      </c>
      <c r="B30" s="281">
        <v>713000</v>
      </c>
      <c r="C30" s="304" t="s">
        <v>1517</v>
      </c>
      <c r="D30" s="338">
        <f>SUM(D31:D36)</f>
        <v>0</v>
      </c>
      <c r="E30" s="338">
        <f>SUM(E31:E36)</f>
        <v>0</v>
      </c>
    </row>
    <row r="31" spans="1:5" ht="15" customHeight="1">
      <c r="A31" s="291">
        <v>4011</v>
      </c>
      <c r="B31" s="291">
        <v>713100</v>
      </c>
      <c r="C31" s="306" t="s">
        <v>659</v>
      </c>
      <c r="D31" s="339"/>
      <c r="E31" s="339"/>
    </row>
    <row r="32" spans="1:5" ht="15" customHeight="1">
      <c r="A32" s="291">
        <v>4012</v>
      </c>
      <c r="B32" s="291">
        <v>713200</v>
      </c>
      <c r="C32" s="306" t="s">
        <v>660</v>
      </c>
      <c r="D32" s="339"/>
      <c r="E32" s="339"/>
    </row>
    <row r="33" spans="1:5" ht="15" customHeight="1">
      <c r="A33" s="291">
        <v>4013</v>
      </c>
      <c r="B33" s="291">
        <v>713300</v>
      </c>
      <c r="C33" s="306" t="s">
        <v>661</v>
      </c>
      <c r="D33" s="339"/>
      <c r="E33" s="339"/>
    </row>
    <row r="34" spans="1:5" ht="15" customHeight="1">
      <c r="A34" s="291">
        <v>4014</v>
      </c>
      <c r="B34" s="291">
        <v>713400</v>
      </c>
      <c r="C34" s="306" t="s">
        <v>662</v>
      </c>
      <c r="D34" s="339"/>
      <c r="E34" s="339"/>
    </row>
    <row r="35" spans="1:5" ht="15" customHeight="1">
      <c r="A35" s="291">
        <v>4015</v>
      </c>
      <c r="B35" s="291">
        <v>713500</v>
      </c>
      <c r="C35" s="306" t="s">
        <v>444</v>
      </c>
      <c r="D35" s="339"/>
      <c r="E35" s="339"/>
    </row>
    <row r="36" spans="1:5" ht="15" customHeight="1">
      <c r="A36" s="291">
        <v>4016</v>
      </c>
      <c r="B36" s="291">
        <v>713600</v>
      </c>
      <c r="C36" s="306" t="s">
        <v>445</v>
      </c>
      <c r="D36" s="339"/>
      <c r="E36" s="339"/>
    </row>
    <row r="37" spans="1:5" s="379" customFormat="1" ht="15" customHeight="1">
      <c r="A37" s="281">
        <v>4017</v>
      </c>
      <c r="B37" s="281">
        <v>714000</v>
      </c>
      <c r="C37" s="304" t="s">
        <v>1518</v>
      </c>
      <c r="D37" s="338">
        <f>SUM(D38:D42)</f>
        <v>0</v>
      </c>
      <c r="E37" s="338">
        <f>SUM(E38:E42)</f>
        <v>0</v>
      </c>
    </row>
    <row r="38" spans="1:5" ht="15" customHeight="1">
      <c r="A38" s="291">
        <v>4018</v>
      </c>
      <c r="B38" s="291">
        <v>714100</v>
      </c>
      <c r="C38" s="306" t="s">
        <v>498</v>
      </c>
      <c r="D38" s="339"/>
      <c r="E38" s="339"/>
    </row>
    <row r="39" spans="1:5" ht="15" customHeight="1">
      <c r="A39" s="291">
        <v>4019</v>
      </c>
      <c r="B39" s="291">
        <v>714300</v>
      </c>
      <c r="C39" s="306" t="s">
        <v>499</v>
      </c>
      <c r="D39" s="339"/>
      <c r="E39" s="339"/>
    </row>
    <row r="40" spans="1:5" ht="15" customHeight="1">
      <c r="A40" s="291">
        <v>4020</v>
      </c>
      <c r="B40" s="291">
        <v>714400</v>
      </c>
      <c r="C40" s="306" t="s">
        <v>500</v>
      </c>
      <c r="D40" s="339"/>
      <c r="E40" s="339"/>
    </row>
    <row r="41" spans="1:5" ht="24">
      <c r="A41" s="291">
        <v>4021</v>
      </c>
      <c r="B41" s="291">
        <v>714500</v>
      </c>
      <c r="C41" s="306" t="s">
        <v>192</v>
      </c>
      <c r="D41" s="339"/>
      <c r="E41" s="339"/>
    </row>
    <row r="42" spans="1:5" ht="15" customHeight="1">
      <c r="A42" s="291">
        <v>4022</v>
      </c>
      <c r="B42" s="291">
        <v>714600</v>
      </c>
      <c r="C42" s="306" t="s">
        <v>501</v>
      </c>
      <c r="D42" s="339"/>
      <c r="E42" s="339"/>
    </row>
    <row r="43" spans="1:5" s="379" customFormat="1" ht="24">
      <c r="A43" s="349">
        <v>4023</v>
      </c>
      <c r="B43" s="281">
        <v>715000</v>
      </c>
      <c r="C43" s="304" t="s">
        <v>1519</v>
      </c>
      <c r="D43" s="338">
        <f>SUM(D44:D49)</f>
        <v>0</v>
      </c>
      <c r="E43" s="338">
        <f>SUM(E44:E49)</f>
        <v>0</v>
      </c>
    </row>
    <row r="44" spans="1:5" ht="15" customHeight="1">
      <c r="A44" s="291">
        <v>4024</v>
      </c>
      <c r="B44" s="291">
        <v>715100</v>
      </c>
      <c r="C44" s="306" t="s">
        <v>502</v>
      </c>
      <c r="D44" s="339"/>
      <c r="E44" s="339"/>
    </row>
    <row r="45" spans="1:5" ht="15" customHeight="1">
      <c r="A45" s="291">
        <v>4025</v>
      </c>
      <c r="B45" s="291">
        <v>715200</v>
      </c>
      <c r="C45" s="306" t="s">
        <v>503</v>
      </c>
      <c r="D45" s="339"/>
      <c r="E45" s="339"/>
    </row>
    <row r="46" spans="1:5" ht="15" customHeight="1">
      <c r="A46" s="291">
        <v>4026</v>
      </c>
      <c r="B46" s="291">
        <v>715300</v>
      </c>
      <c r="C46" s="306" t="s">
        <v>504</v>
      </c>
      <c r="D46" s="339"/>
      <c r="E46" s="339"/>
    </row>
    <row r="47" spans="1:5" ht="24">
      <c r="A47" s="291">
        <v>4027</v>
      </c>
      <c r="B47" s="291">
        <v>715400</v>
      </c>
      <c r="C47" s="306" t="s">
        <v>505</v>
      </c>
      <c r="D47" s="339"/>
      <c r="E47" s="339"/>
    </row>
    <row r="48" spans="1:5" ht="15" customHeight="1">
      <c r="A48" s="291">
        <v>4028</v>
      </c>
      <c r="B48" s="291">
        <v>715500</v>
      </c>
      <c r="C48" s="306" t="s">
        <v>506</v>
      </c>
      <c r="D48" s="339"/>
      <c r="E48" s="339"/>
    </row>
    <row r="49" spans="1:5" ht="15" customHeight="1">
      <c r="A49" s="291">
        <v>4029</v>
      </c>
      <c r="B49" s="291">
        <v>715600</v>
      </c>
      <c r="C49" s="306" t="s">
        <v>507</v>
      </c>
      <c r="D49" s="339"/>
      <c r="E49" s="339"/>
    </row>
    <row r="50" spans="1:5" s="379" customFormat="1" ht="15" customHeight="1">
      <c r="A50" s="349">
        <v>4030</v>
      </c>
      <c r="B50" s="281">
        <v>716000</v>
      </c>
      <c r="C50" s="304" t="s">
        <v>1520</v>
      </c>
      <c r="D50" s="338">
        <f>D51+D52</f>
        <v>0</v>
      </c>
      <c r="E50" s="338">
        <f>E51+E52</f>
        <v>0</v>
      </c>
    </row>
    <row r="51" spans="1:5" ht="24">
      <c r="A51" s="291">
        <v>4031</v>
      </c>
      <c r="B51" s="291">
        <v>716100</v>
      </c>
      <c r="C51" s="306" t="s">
        <v>371</v>
      </c>
      <c r="D51" s="339"/>
      <c r="E51" s="339"/>
    </row>
    <row r="52" spans="1:5" ht="24">
      <c r="A52" s="291">
        <v>4032</v>
      </c>
      <c r="B52" s="361">
        <v>716200</v>
      </c>
      <c r="C52" s="362" t="s">
        <v>372</v>
      </c>
      <c r="D52" s="339"/>
      <c r="E52" s="339"/>
    </row>
    <row r="53" spans="1:5" s="379" customFormat="1" ht="15" customHeight="1">
      <c r="A53" s="350">
        <v>4033</v>
      </c>
      <c r="B53" s="358">
        <v>717000</v>
      </c>
      <c r="C53" s="359" t="s">
        <v>1521</v>
      </c>
      <c r="D53" s="344">
        <f>SUM(D54:D59)</f>
        <v>0</v>
      </c>
      <c r="E53" s="344">
        <f>SUM(E54:E59)</f>
        <v>0</v>
      </c>
    </row>
    <row r="54" spans="1:5" ht="14.25" customHeight="1">
      <c r="A54" s="345">
        <v>4034</v>
      </c>
      <c r="B54" s="360">
        <v>717100</v>
      </c>
      <c r="C54" s="355" t="s">
        <v>374</v>
      </c>
      <c r="D54" s="347"/>
      <c r="E54" s="339"/>
    </row>
    <row r="55" spans="1:5" ht="14.25" customHeight="1">
      <c r="A55" s="345">
        <v>4035</v>
      </c>
      <c r="B55" s="360">
        <v>717200</v>
      </c>
      <c r="C55" s="355" t="s">
        <v>375</v>
      </c>
      <c r="D55" s="347"/>
      <c r="E55" s="339"/>
    </row>
    <row r="56" spans="1:5" ht="14.25" customHeight="1">
      <c r="A56" s="345">
        <v>4036</v>
      </c>
      <c r="B56" s="360">
        <v>717300</v>
      </c>
      <c r="C56" s="355" t="s">
        <v>110</v>
      </c>
      <c r="D56" s="347"/>
      <c r="E56" s="339"/>
    </row>
    <row r="57" spans="1:5" ht="14.25" customHeight="1">
      <c r="A57" s="345">
        <v>4037</v>
      </c>
      <c r="B57" s="360">
        <v>717400</v>
      </c>
      <c r="C57" s="355" t="s">
        <v>111</v>
      </c>
      <c r="D57" s="347"/>
      <c r="E57" s="339"/>
    </row>
    <row r="58" spans="1:5" ht="14.25" customHeight="1">
      <c r="A58" s="345">
        <v>4038</v>
      </c>
      <c r="B58" s="360">
        <v>717500</v>
      </c>
      <c r="C58" s="355" t="s">
        <v>1522</v>
      </c>
      <c r="D58" s="347"/>
      <c r="E58" s="339"/>
    </row>
    <row r="59" spans="1:5" ht="14.25" customHeight="1">
      <c r="A59" s="345">
        <v>4039</v>
      </c>
      <c r="B59" s="360">
        <v>717600</v>
      </c>
      <c r="C59" s="355" t="s">
        <v>113</v>
      </c>
      <c r="D59" s="347"/>
      <c r="E59" s="339"/>
    </row>
    <row r="60" spans="1:5" s="379" customFormat="1" ht="36">
      <c r="A60" s="349">
        <v>4040</v>
      </c>
      <c r="B60" s="284">
        <v>719000</v>
      </c>
      <c r="C60" s="351" t="s">
        <v>1523</v>
      </c>
      <c r="D60" s="338">
        <f>SUM(D61:D66)</f>
        <v>0</v>
      </c>
      <c r="E60" s="338">
        <f>SUM(E61:E66)</f>
        <v>0</v>
      </c>
    </row>
    <row r="61" spans="1:5" ht="24">
      <c r="A61" s="291">
        <v>4041</v>
      </c>
      <c r="B61" s="291">
        <v>719100</v>
      </c>
      <c r="C61" s="306" t="s">
        <v>181</v>
      </c>
      <c r="D61" s="339"/>
      <c r="E61" s="339"/>
    </row>
    <row r="62" spans="1:5" ht="24">
      <c r="A62" s="291">
        <v>4042</v>
      </c>
      <c r="B62" s="291">
        <v>719200</v>
      </c>
      <c r="C62" s="306" t="s">
        <v>182</v>
      </c>
      <c r="D62" s="339"/>
      <c r="E62" s="339"/>
    </row>
    <row r="63" spans="1:5" ht="24">
      <c r="A63" s="291">
        <v>4043</v>
      </c>
      <c r="B63" s="291">
        <v>719300</v>
      </c>
      <c r="C63" s="306" t="s">
        <v>508</v>
      </c>
      <c r="D63" s="339"/>
      <c r="E63" s="339"/>
    </row>
    <row r="64" spans="1:5" ht="15" customHeight="1">
      <c r="A64" s="291">
        <v>4044</v>
      </c>
      <c r="B64" s="291">
        <v>719400</v>
      </c>
      <c r="C64" s="306" t="s">
        <v>509</v>
      </c>
      <c r="D64" s="339"/>
      <c r="E64" s="339"/>
    </row>
    <row r="65" spans="1:5" ht="15" customHeight="1">
      <c r="A65" s="291">
        <v>4045</v>
      </c>
      <c r="B65" s="291">
        <v>719500</v>
      </c>
      <c r="C65" s="306" t="s">
        <v>510</v>
      </c>
      <c r="D65" s="339"/>
      <c r="E65" s="339"/>
    </row>
    <row r="66" spans="1:5" ht="15" customHeight="1">
      <c r="A66" s="291">
        <v>4046</v>
      </c>
      <c r="B66" s="291">
        <v>719600</v>
      </c>
      <c r="C66" s="306" t="s">
        <v>196</v>
      </c>
      <c r="D66" s="339"/>
      <c r="E66" s="339"/>
    </row>
    <row r="67" spans="1:5" s="379" customFormat="1" ht="15" customHeight="1">
      <c r="A67" s="349">
        <v>4047</v>
      </c>
      <c r="B67" s="281">
        <v>720000</v>
      </c>
      <c r="C67" s="304" t="s">
        <v>1524</v>
      </c>
      <c r="D67" s="338">
        <f>D68+D73</f>
        <v>0</v>
      </c>
      <c r="E67" s="338">
        <f>E68+E73</f>
        <v>0</v>
      </c>
    </row>
    <row r="68" spans="1:5" s="379" customFormat="1" ht="24">
      <c r="A68" s="349">
        <v>4048</v>
      </c>
      <c r="B68" s="281">
        <v>721000</v>
      </c>
      <c r="C68" s="304" t="s">
        <v>1525</v>
      </c>
      <c r="D68" s="338">
        <f>SUM(D69:D72)</f>
        <v>0</v>
      </c>
      <c r="E68" s="338">
        <f>SUM(E69:E72)</f>
        <v>0</v>
      </c>
    </row>
    <row r="69" spans="1:5" ht="14.25" customHeight="1">
      <c r="A69" s="291">
        <v>4049</v>
      </c>
      <c r="B69" s="291">
        <v>721100</v>
      </c>
      <c r="C69" s="306" t="s">
        <v>197</v>
      </c>
      <c r="D69" s="339"/>
      <c r="E69" s="339"/>
    </row>
    <row r="70" spans="1:5" ht="14.25" customHeight="1">
      <c r="A70" s="291">
        <v>4050</v>
      </c>
      <c r="B70" s="291">
        <v>721200</v>
      </c>
      <c r="C70" s="306" t="s">
        <v>634</v>
      </c>
      <c r="D70" s="339"/>
      <c r="E70" s="339"/>
    </row>
    <row r="71" spans="1:5" ht="24">
      <c r="A71" s="291">
        <v>4051</v>
      </c>
      <c r="B71" s="291">
        <v>721300</v>
      </c>
      <c r="C71" s="306" t="s">
        <v>685</v>
      </c>
      <c r="D71" s="339"/>
      <c r="E71" s="339"/>
    </row>
    <row r="72" spans="1:5" ht="15" customHeight="1">
      <c r="A72" s="291">
        <v>4052</v>
      </c>
      <c r="B72" s="291">
        <v>721400</v>
      </c>
      <c r="C72" s="306" t="s">
        <v>686</v>
      </c>
      <c r="D72" s="339"/>
      <c r="E72" s="339"/>
    </row>
    <row r="73" spans="1:5" s="379" customFormat="1" ht="15" customHeight="1">
      <c r="A73" s="349">
        <v>4053</v>
      </c>
      <c r="B73" s="283">
        <v>722000</v>
      </c>
      <c r="C73" s="354" t="s">
        <v>1526</v>
      </c>
      <c r="D73" s="338">
        <f>SUM(D74:D76)</f>
        <v>0</v>
      </c>
      <c r="E73" s="338">
        <f>SUM(E74:E76)</f>
        <v>0</v>
      </c>
    </row>
    <row r="74" spans="1:5" ht="15" customHeight="1">
      <c r="A74" s="345">
        <v>4054</v>
      </c>
      <c r="B74" s="360">
        <v>722100</v>
      </c>
      <c r="C74" s="355" t="s">
        <v>687</v>
      </c>
      <c r="D74" s="347"/>
      <c r="E74" s="339"/>
    </row>
    <row r="75" spans="1:5" ht="15" customHeight="1">
      <c r="A75" s="345">
        <v>4055</v>
      </c>
      <c r="B75" s="360">
        <v>722200</v>
      </c>
      <c r="C75" s="355" t="s">
        <v>118</v>
      </c>
      <c r="D75" s="347"/>
      <c r="E75" s="339"/>
    </row>
    <row r="76" spans="1:5" ht="15" customHeight="1">
      <c r="A76" s="345">
        <v>4056</v>
      </c>
      <c r="B76" s="360">
        <v>722300</v>
      </c>
      <c r="C76" s="355" t="s">
        <v>1</v>
      </c>
      <c r="D76" s="347"/>
      <c r="E76" s="339"/>
    </row>
    <row r="77" spans="1:5" s="379" customFormat="1" ht="18.75" customHeight="1">
      <c r="A77" s="349">
        <v>4057</v>
      </c>
      <c r="B77" s="284">
        <v>730000</v>
      </c>
      <c r="C77" s="351" t="s">
        <v>1527</v>
      </c>
      <c r="D77" s="338">
        <f>D78+D81+D86</f>
        <v>10850</v>
      </c>
      <c r="E77" s="338">
        <f>E78+E81+E86</f>
        <v>16857</v>
      </c>
    </row>
    <row r="78" spans="1:5" s="379" customFormat="1" ht="15" customHeight="1">
      <c r="A78" s="349">
        <v>4058</v>
      </c>
      <c r="B78" s="281">
        <v>731000</v>
      </c>
      <c r="C78" s="304" t="s">
        <v>1528</v>
      </c>
      <c r="D78" s="338">
        <f>D79+D80</f>
        <v>0</v>
      </c>
      <c r="E78" s="338">
        <f>E79+E80</f>
        <v>0</v>
      </c>
    </row>
    <row r="79" spans="1:5" ht="15" customHeight="1">
      <c r="A79" s="291">
        <v>4059</v>
      </c>
      <c r="B79" s="291">
        <v>731100</v>
      </c>
      <c r="C79" s="306" t="s">
        <v>2</v>
      </c>
      <c r="D79" s="339"/>
      <c r="E79" s="339"/>
    </row>
    <row r="80" spans="1:5" ht="15" customHeight="1">
      <c r="A80" s="291">
        <v>4060</v>
      </c>
      <c r="B80" s="291">
        <v>731200</v>
      </c>
      <c r="C80" s="306" t="s">
        <v>3</v>
      </c>
      <c r="D80" s="339"/>
      <c r="E80" s="339"/>
    </row>
    <row r="81" spans="1:5" s="379" customFormat="1" ht="24">
      <c r="A81" s="349">
        <v>4061</v>
      </c>
      <c r="B81" s="281">
        <v>732000</v>
      </c>
      <c r="C81" s="304" t="s">
        <v>1529</v>
      </c>
      <c r="D81" s="338">
        <f>D82+D83+D84+D85</f>
        <v>0</v>
      </c>
      <c r="E81" s="338">
        <f>E82+E83+E84+E85</f>
        <v>0</v>
      </c>
    </row>
    <row r="82" spans="1:5" ht="14.25" customHeight="1">
      <c r="A82" s="291">
        <v>4062</v>
      </c>
      <c r="B82" s="291">
        <v>732100</v>
      </c>
      <c r="C82" s="306" t="s">
        <v>4</v>
      </c>
      <c r="D82" s="339"/>
      <c r="E82" s="339"/>
    </row>
    <row r="83" spans="1:5" ht="14.25" customHeight="1">
      <c r="A83" s="291">
        <v>4063</v>
      </c>
      <c r="B83" s="291">
        <v>732200</v>
      </c>
      <c r="C83" s="306" t="s">
        <v>428</v>
      </c>
      <c r="D83" s="339"/>
      <c r="E83" s="339"/>
    </row>
    <row r="84" spans="1:5" ht="14.25" customHeight="1">
      <c r="A84" s="291">
        <v>4064</v>
      </c>
      <c r="B84" s="291">
        <v>732300</v>
      </c>
      <c r="C84" s="306" t="s">
        <v>748</v>
      </c>
      <c r="D84" s="339"/>
      <c r="E84" s="339"/>
    </row>
    <row r="85" spans="1:5" ht="14.25" customHeight="1">
      <c r="A85" s="291">
        <v>4065</v>
      </c>
      <c r="B85" s="291">
        <v>732400</v>
      </c>
      <c r="C85" s="306" t="s">
        <v>749</v>
      </c>
      <c r="D85" s="339"/>
      <c r="E85" s="339"/>
    </row>
    <row r="86" spans="1:5" s="379" customFormat="1" ht="14.25" customHeight="1">
      <c r="A86" s="349">
        <v>4066</v>
      </c>
      <c r="B86" s="281">
        <v>733000</v>
      </c>
      <c r="C86" s="304" t="s">
        <v>1530</v>
      </c>
      <c r="D86" s="338">
        <f>D87+D88</f>
        <v>10850</v>
      </c>
      <c r="E86" s="338">
        <f>E87+E88</f>
        <v>16857</v>
      </c>
    </row>
    <row r="87" spans="1:5" ht="14.25" customHeight="1">
      <c r="A87" s="291">
        <v>4067</v>
      </c>
      <c r="B87" s="291">
        <v>733100</v>
      </c>
      <c r="C87" s="306" t="s">
        <v>429</v>
      </c>
      <c r="D87" s="339">
        <v>10850</v>
      </c>
      <c r="E87" s="339">
        <v>16857</v>
      </c>
    </row>
    <row r="88" spans="1:5" ht="14.25" customHeight="1">
      <c r="A88" s="291">
        <v>4068</v>
      </c>
      <c r="B88" s="291">
        <v>733200</v>
      </c>
      <c r="C88" s="306" t="s">
        <v>430</v>
      </c>
      <c r="D88" s="339"/>
      <c r="E88" s="339"/>
    </row>
    <row r="89" spans="1:5" s="379" customFormat="1" ht="15" customHeight="1">
      <c r="A89" s="349">
        <v>4069</v>
      </c>
      <c r="B89" s="281">
        <v>740000</v>
      </c>
      <c r="C89" s="304" t="s">
        <v>1531</v>
      </c>
      <c r="D89" s="338">
        <f>D90+D97+D102+D109+D112</f>
        <v>7159</v>
      </c>
      <c r="E89" s="338">
        <f>E90+E97+E102+E109+E112</f>
        <v>12882</v>
      </c>
    </row>
    <row r="90" spans="1:5" s="379" customFormat="1" ht="14.25" customHeight="1">
      <c r="A90" s="349">
        <v>4070</v>
      </c>
      <c r="B90" s="281">
        <v>741000</v>
      </c>
      <c r="C90" s="304" t="s">
        <v>1532</v>
      </c>
      <c r="D90" s="338">
        <f>SUM(D91:D96)</f>
        <v>278</v>
      </c>
      <c r="E90" s="338">
        <f>SUM(E91:E96)</f>
        <v>79</v>
      </c>
    </row>
    <row r="91" spans="1:5" ht="14.25" customHeight="1">
      <c r="A91" s="291">
        <v>4071</v>
      </c>
      <c r="B91" s="291">
        <v>741100</v>
      </c>
      <c r="C91" s="306" t="s">
        <v>431</v>
      </c>
      <c r="D91" s="339"/>
      <c r="E91" s="339"/>
    </row>
    <row r="92" spans="1:5" ht="14.25" customHeight="1">
      <c r="A92" s="291">
        <v>4072</v>
      </c>
      <c r="B92" s="291">
        <v>741200</v>
      </c>
      <c r="C92" s="306" t="s">
        <v>432</v>
      </c>
      <c r="D92" s="339"/>
      <c r="E92" s="339"/>
    </row>
    <row r="93" spans="1:5" ht="14.25" customHeight="1">
      <c r="A93" s="291">
        <v>4073</v>
      </c>
      <c r="B93" s="291">
        <v>741300</v>
      </c>
      <c r="C93" s="306" t="s">
        <v>433</v>
      </c>
      <c r="D93" s="339"/>
      <c r="E93" s="339"/>
    </row>
    <row r="94" spans="1:5" ht="14.25" customHeight="1">
      <c r="A94" s="291">
        <v>4074</v>
      </c>
      <c r="B94" s="291">
        <v>741400</v>
      </c>
      <c r="C94" s="306" t="s">
        <v>434</v>
      </c>
      <c r="D94" s="339">
        <v>278</v>
      </c>
      <c r="E94" s="339">
        <v>79</v>
      </c>
    </row>
    <row r="95" spans="1:5" ht="14.25" customHeight="1">
      <c r="A95" s="291">
        <v>4075</v>
      </c>
      <c r="B95" s="361">
        <v>741500</v>
      </c>
      <c r="C95" s="362" t="s">
        <v>435</v>
      </c>
      <c r="D95" s="339"/>
      <c r="E95" s="339"/>
    </row>
    <row r="96" spans="1:5" ht="14.25" customHeight="1">
      <c r="A96" s="345">
        <v>4076</v>
      </c>
      <c r="B96" s="360">
        <v>741600</v>
      </c>
      <c r="C96" s="355" t="s">
        <v>120</v>
      </c>
      <c r="D96" s="347"/>
      <c r="E96" s="339"/>
    </row>
    <row r="97" spans="1:5" s="379" customFormat="1" ht="24">
      <c r="A97" s="349">
        <v>4077</v>
      </c>
      <c r="B97" s="284">
        <v>742000</v>
      </c>
      <c r="C97" s="351" t="s">
        <v>1533</v>
      </c>
      <c r="D97" s="338">
        <f>SUM(D98:D101)</f>
        <v>6040</v>
      </c>
      <c r="E97" s="338">
        <f>SUM(E98:E101)</f>
        <v>11624</v>
      </c>
    </row>
    <row r="98" spans="1:5" ht="24">
      <c r="A98" s="291">
        <v>4078</v>
      </c>
      <c r="B98" s="291">
        <v>742100</v>
      </c>
      <c r="C98" s="306" t="s">
        <v>436</v>
      </c>
      <c r="D98" s="339"/>
      <c r="E98" s="339"/>
    </row>
    <row r="99" spans="1:5" ht="15" customHeight="1">
      <c r="A99" s="291">
        <v>4079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4080</v>
      </c>
      <c r="B100" s="291">
        <v>742300</v>
      </c>
      <c r="C100" s="306" t="s">
        <v>369</v>
      </c>
      <c r="D100" s="339">
        <v>6040</v>
      </c>
      <c r="E100" s="339">
        <v>11624</v>
      </c>
    </row>
    <row r="101" spans="1:5" ht="15" customHeight="1">
      <c r="A101" s="291">
        <v>4081</v>
      </c>
      <c r="B101" s="291">
        <v>742400</v>
      </c>
      <c r="C101" s="306" t="s">
        <v>370</v>
      </c>
      <c r="D101" s="339"/>
      <c r="E101" s="339"/>
    </row>
    <row r="102" spans="1:5" s="379" customFormat="1" ht="24">
      <c r="A102" s="349">
        <v>4082</v>
      </c>
      <c r="B102" s="281">
        <v>743000</v>
      </c>
      <c r="C102" s="304" t="s">
        <v>1534</v>
      </c>
      <c r="D102" s="338">
        <f>SUM(D103:D108)</f>
        <v>0</v>
      </c>
      <c r="E102" s="338">
        <f>SUM(E103:E108)</f>
        <v>0</v>
      </c>
    </row>
    <row r="103" spans="1:5" ht="14.25" customHeight="1">
      <c r="A103" s="291">
        <v>4083</v>
      </c>
      <c r="B103" s="291">
        <v>743100</v>
      </c>
      <c r="C103" s="306" t="s">
        <v>1315</v>
      </c>
      <c r="D103" s="339"/>
      <c r="E103" s="339"/>
    </row>
    <row r="104" spans="1:5" ht="14.25" customHeight="1">
      <c r="A104" s="291">
        <v>4084</v>
      </c>
      <c r="B104" s="291">
        <v>743200</v>
      </c>
      <c r="C104" s="306" t="s">
        <v>450</v>
      </c>
      <c r="D104" s="339"/>
      <c r="E104" s="339"/>
    </row>
    <row r="105" spans="1:5" ht="14.25" customHeight="1">
      <c r="A105" s="291">
        <v>4085</v>
      </c>
      <c r="B105" s="291">
        <v>743300</v>
      </c>
      <c r="C105" s="306" t="s">
        <v>451</v>
      </c>
      <c r="D105" s="339"/>
      <c r="E105" s="339"/>
    </row>
    <row r="106" spans="1:5" ht="14.25" customHeight="1">
      <c r="A106" s="291">
        <v>4086</v>
      </c>
      <c r="B106" s="291">
        <v>743400</v>
      </c>
      <c r="C106" s="306" t="s">
        <v>452</v>
      </c>
      <c r="D106" s="339"/>
      <c r="E106" s="339"/>
    </row>
    <row r="107" spans="1:5" ht="14.25" customHeight="1">
      <c r="A107" s="291">
        <v>4087</v>
      </c>
      <c r="B107" s="291">
        <v>743500</v>
      </c>
      <c r="C107" s="306" t="s">
        <v>453</v>
      </c>
      <c r="D107" s="339"/>
      <c r="E107" s="339"/>
    </row>
    <row r="108" spans="1:5" ht="24">
      <c r="A108" s="291">
        <v>4088</v>
      </c>
      <c r="B108" s="291">
        <v>743900</v>
      </c>
      <c r="C108" s="306" t="s">
        <v>454</v>
      </c>
      <c r="D108" s="339"/>
      <c r="E108" s="339"/>
    </row>
    <row r="109" spans="1:5" s="379" customFormat="1" ht="24">
      <c r="A109" s="349">
        <v>4089</v>
      </c>
      <c r="B109" s="281">
        <v>744000</v>
      </c>
      <c r="C109" s="304" t="s">
        <v>1535</v>
      </c>
      <c r="D109" s="338">
        <f>D110+D111</f>
        <v>0</v>
      </c>
      <c r="E109" s="338">
        <f>E110+E111</f>
        <v>0</v>
      </c>
    </row>
    <row r="110" spans="1:5" ht="14.25" customHeight="1">
      <c r="A110" s="291">
        <v>4090</v>
      </c>
      <c r="B110" s="291">
        <v>744100</v>
      </c>
      <c r="C110" s="306" t="s">
        <v>5</v>
      </c>
      <c r="D110" s="339"/>
      <c r="E110" s="339"/>
    </row>
    <row r="111" spans="1:5" ht="14.25" customHeight="1">
      <c r="A111" s="291">
        <v>4091</v>
      </c>
      <c r="B111" s="291">
        <v>744200</v>
      </c>
      <c r="C111" s="306" t="s">
        <v>6</v>
      </c>
      <c r="D111" s="339"/>
      <c r="E111" s="339"/>
    </row>
    <row r="112" spans="1:5" s="379" customFormat="1" ht="14.25" customHeight="1">
      <c r="A112" s="349">
        <v>4092</v>
      </c>
      <c r="B112" s="281">
        <v>745000</v>
      </c>
      <c r="C112" s="304" t="s">
        <v>1536</v>
      </c>
      <c r="D112" s="338">
        <f>D113</f>
        <v>841</v>
      </c>
      <c r="E112" s="338">
        <f>E113</f>
        <v>1179</v>
      </c>
    </row>
    <row r="113" spans="1:5" ht="14.25" customHeight="1">
      <c r="A113" s="291">
        <v>4093</v>
      </c>
      <c r="B113" s="291">
        <v>745100</v>
      </c>
      <c r="C113" s="306" t="s">
        <v>7</v>
      </c>
      <c r="D113" s="339">
        <v>841</v>
      </c>
      <c r="E113" s="339">
        <v>1179</v>
      </c>
    </row>
    <row r="114" spans="1:5" s="379" customFormat="1" ht="24">
      <c r="A114" s="349">
        <v>4094</v>
      </c>
      <c r="B114" s="281">
        <v>770000</v>
      </c>
      <c r="C114" s="304" t="s">
        <v>1537</v>
      </c>
      <c r="D114" s="338">
        <f>D115+D117</f>
        <v>0</v>
      </c>
      <c r="E114" s="338">
        <f>E115+E117</f>
        <v>0</v>
      </c>
    </row>
    <row r="115" spans="1:5" s="379" customFormat="1" ht="24">
      <c r="A115" s="349">
        <v>4095</v>
      </c>
      <c r="B115" s="281">
        <v>771000</v>
      </c>
      <c r="C115" s="304" t="s">
        <v>1538</v>
      </c>
      <c r="D115" s="338">
        <f>D116</f>
        <v>0</v>
      </c>
      <c r="E115" s="338">
        <f>E116</f>
        <v>0</v>
      </c>
    </row>
    <row r="116" spans="1:5" ht="15" customHeight="1">
      <c r="A116" s="291">
        <v>4096</v>
      </c>
      <c r="B116" s="291">
        <v>771100</v>
      </c>
      <c r="C116" s="306" t="s">
        <v>654</v>
      </c>
      <c r="D116" s="339"/>
      <c r="E116" s="339"/>
    </row>
    <row r="117" spans="1:5" s="379" customFormat="1" ht="24">
      <c r="A117" s="349">
        <v>4097</v>
      </c>
      <c r="B117" s="281">
        <v>772000</v>
      </c>
      <c r="C117" s="304" t="s">
        <v>1539</v>
      </c>
      <c r="D117" s="338">
        <f>D118</f>
        <v>0</v>
      </c>
      <c r="E117" s="338">
        <f>E118</f>
        <v>0</v>
      </c>
    </row>
    <row r="118" spans="1:5" ht="24">
      <c r="A118" s="291">
        <v>4098</v>
      </c>
      <c r="B118" s="291">
        <v>772100</v>
      </c>
      <c r="C118" s="306" t="s">
        <v>655</v>
      </c>
      <c r="D118" s="339"/>
      <c r="E118" s="339"/>
    </row>
    <row r="119" spans="1:5" s="379" customFormat="1" ht="24">
      <c r="A119" s="349">
        <v>4099</v>
      </c>
      <c r="B119" s="281">
        <v>780000</v>
      </c>
      <c r="C119" s="304" t="s">
        <v>1540</v>
      </c>
      <c r="D119" s="338">
        <f>D120</f>
        <v>210625</v>
      </c>
      <c r="E119" s="338">
        <f>E120</f>
        <v>242397</v>
      </c>
    </row>
    <row r="120" spans="1:5" s="379" customFormat="1" ht="24">
      <c r="A120" s="349">
        <v>4100</v>
      </c>
      <c r="B120" s="281">
        <v>781000</v>
      </c>
      <c r="C120" s="304" t="s">
        <v>1541</v>
      </c>
      <c r="D120" s="338">
        <f>D121+D122</f>
        <v>210625</v>
      </c>
      <c r="E120" s="338">
        <f>E121+E122</f>
        <v>242397</v>
      </c>
    </row>
    <row r="121" spans="1:5" ht="14.25" customHeight="1">
      <c r="A121" s="291">
        <v>4101</v>
      </c>
      <c r="B121" s="291">
        <v>781100</v>
      </c>
      <c r="C121" s="306" t="s">
        <v>456</v>
      </c>
      <c r="D121" s="339">
        <v>210625</v>
      </c>
      <c r="E121" s="339">
        <v>242397</v>
      </c>
    </row>
    <row r="122" spans="1:5" ht="14.25" customHeight="1">
      <c r="A122" s="291">
        <v>4102</v>
      </c>
      <c r="B122" s="291">
        <v>781300</v>
      </c>
      <c r="C122" s="306" t="s">
        <v>486</v>
      </c>
      <c r="D122" s="339"/>
      <c r="E122" s="339"/>
    </row>
    <row r="123" spans="1:5" s="379" customFormat="1" ht="14.25" customHeight="1">
      <c r="A123" s="349">
        <v>4103</v>
      </c>
      <c r="B123" s="281">
        <v>790000</v>
      </c>
      <c r="C123" s="304" t="s">
        <v>1542</v>
      </c>
      <c r="D123" s="338">
        <f>D124</f>
        <v>11376</v>
      </c>
      <c r="E123" s="338">
        <f>E124</f>
        <v>112</v>
      </c>
    </row>
    <row r="124" spans="1:5" s="379" customFormat="1" ht="14.25" customHeight="1">
      <c r="A124" s="349">
        <v>4104</v>
      </c>
      <c r="B124" s="281">
        <v>791000</v>
      </c>
      <c r="C124" s="304" t="s">
        <v>1543</v>
      </c>
      <c r="D124" s="338">
        <f>D125</f>
        <v>11376</v>
      </c>
      <c r="E124" s="338">
        <f>E125</f>
        <v>112</v>
      </c>
    </row>
    <row r="125" spans="1:5" ht="14.25" customHeight="1">
      <c r="A125" s="291">
        <v>4105</v>
      </c>
      <c r="B125" s="361">
        <v>791100</v>
      </c>
      <c r="C125" s="362" t="s">
        <v>653</v>
      </c>
      <c r="D125" s="339">
        <v>11376</v>
      </c>
      <c r="E125" s="339">
        <v>112</v>
      </c>
    </row>
    <row r="126" spans="1:5" s="379" customFormat="1" ht="24">
      <c r="A126" s="350">
        <v>4106</v>
      </c>
      <c r="B126" s="358">
        <v>800000</v>
      </c>
      <c r="C126" s="359" t="s">
        <v>1544</v>
      </c>
      <c r="D126" s="344">
        <f>D127+D134+D141+D144</f>
        <v>8399</v>
      </c>
      <c r="E126" s="338">
        <f>E127+E134+E141+E144</f>
        <v>0</v>
      </c>
    </row>
    <row r="127" spans="1:5" s="379" customFormat="1" ht="24">
      <c r="A127" s="350">
        <v>4107</v>
      </c>
      <c r="B127" s="358">
        <v>810000</v>
      </c>
      <c r="C127" s="359" t="s">
        <v>1545</v>
      </c>
      <c r="D127" s="344">
        <f>D128+D130+D132</f>
        <v>12</v>
      </c>
      <c r="E127" s="338">
        <f>E128+E130+E132</f>
        <v>0</v>
      </c>
    </row>
    <row r="128" spans="1:5" s="379" customFormat="1" ht="15" customHeight="1">
      <c r="A128" s="350">
        <v>4108</v>
      </c>
      <c r="B128" s="358">
        <v>811000</v>
      </c>
      <c r="C128" s="359" t="s">
        <v>1546</v>
      </c>
      <c r="D128" s="344">
        <f>D129</f>
        <v>0</v>
      </c>
      <c r="E128" s="338">
        <f>E129</f>
        <v>0</v>
      </c>
    </row>
    <row r="129" spans="1:5" ht="15" customHeight="1">
      <c r="A129" s="291">
        <v>4109</v>
      </c>
      <c r="B129" s="397">
        <v>811100</v>
      </c>
      <c r="C129" s="365" t="s">
        <v>578</v>
      </c>
      <c r="D129" s="339"/>
      <c r="E129" s="339"/>
    </row>
    <row r="130" spans="1:5" s="379" customFormat="1" ht="15" customHeight="1">
      <c r="A130" s="349">
        <v>4110</v>
      </c>
      <c r="B130" s="281">
        <v>812000</v>
      </c>
      <c r="C130" s="304" t="s">
        <v>1547</v>
      </c>
      <c r="D130" s="338">
        <f>D131</f>
        <v>12</v>
      </c>
      <c r="E130" s="338">
        <f>E131</f>
        <v>0</v>
      </c>
    </row>
    <row r="131" spans="1:5" ht="15" customHeight="1">
      <c r="A131" s="291">
        <v>4111</v>
      </c>
      <c r="B131" s="291">
        <v>812100</v>
      </c>
      <c r="C131" s="306" t="s">
        <v>579</v>
      </c>
      <c r="D131" s="339">
        <v>12</v>
      </c>
      <c r="E131" s="339"/>
    </row>
    <row r="132" spans="1:5" s="379" customFormat="1" ht="24">
      <c r="A132" s="349">
        <v>4112</v>
      </c>
      <c r="B132" s="281">
        <v>813000</v>
      </c>
      <c r="C132" s="304" t="s">
        <v>1548</v>
      </c>
      <c r="D132" s="338">
        <f>D133</f>
        <v>0</v>
      </c>
      <c r="E132" s="338">
        <f>E133</f>
        <v>0</v>
      </c>
    </row>
    <row r="133" spans="1:5" ht="15" customHeight="1">
      <c r="A133" s="291">
        <v>4113</v>
      </c>
      <c r="B133" s="291">
        <v>813100</v>
      </c>
      <c r="C133" s="306" t="s">
        <v>635</v>
      </c>
      <c r="D133" s="339"/>
      <c r="E133" s="339"/>
    </row>
    <row r="134" spans="1:5" s="379" customFormat="1" ht="15" customHeight="1">
      <c r="A134" s="349">
        <v>4114</v>
      </c>
      <c r="B134" s="281">
        <v>820000</v>
      </c>
      <c r="C134" s="304" t="s">
        <v>1549</v>
      </c>
      <c r="D134" s="338">
        <f>D135+D137+D139</f>
        <v>8387</v>
      </c>
      <c r="E134" s="338">
        <f>E135+E137+E139</f>
        <v>0</v>
      </c>
    </row>
    <row r="135" spans="1:5" s="379" customFormat="1" ht="15" customHeight="1">
      <c r="A135" s="349">
        <v>4115</v>
      </c>
      <c r="B135" s="281">
        <v>821000</v>
      </c>
      <c r="C135" s="304" t="s">
        <v>1550</v>
      </c>
      <c r="D135" s="338">
        <f>D136</f>
        <v>0</v>
      </c>
      <c r="E135" s="338">
        <f>E136</f>
        <v>0</v>
      </c>
    </row>
    <row r="136" spans="1:5" ht="15" customHeight="1">
      <c r="A136" s="291">
        <v>4116</v>
      </c>
      <c r="B136" s="291">
        <v>821100</v>
      </c>
      <c r="C136" s="306" t="s">
        <v>568</v>
      </c>
      <c r="D136" s="339"/>
      <c r="E136" s="339"/>
    </row>
    <row r="137" spans="1:5" s="379" customFormat="1" ht="15" customHeight="1">
      <c r="A137" s="349">
        <v>4117</v>
      </c>
      <c r="B137" s="281">
        <v>822000</v>
      </c>
      <c r="C137" s="304" t="s">
        <v>1551</v>
      </c>
      <c r="D137" s="338">
        <f>D138</f>
        <v>0</v>
      </c>
      <c r="E137" s="338">
        <f>E138</f>
        <v>0</v>
      </c>
    </row>
    <row r="138" spans="1:5" ht="15" customHeight="1">
      <c r="A138" s="291">
        <v>4118</v>
      </c>
      <c r="B138" s="291">
        <v>822100</v>
      </c>
      <c r="C138" s="306" t="s">
        <v>569</v>
      </c>
      <c r="D138" s="339"/>
      <c r="E138" s="339"/>
    </row>
    <row r="139" spans="1:5" s="379" customFormat="1" ht="15" customHeight="1">
      <c r="A139" s="349">
        <v>4119</v>
      </c>
      <c r="B139" s="281">
        <v>823000</v>
      </c>
      <c r="C139" s="304" t="s">
        <v>1552</v>
      </c>
      <c r="D139" s="338">
        <f>D140</f>
        <v>8387</v>
      </c>
      <c r="E139" s="338">
        <f>E140</f>
        <v>0</v>
      </c>
    </row>
    <row r="140" spans="1:5" ht="15" customHeight="1">
      <c r="A140" s="291">
        <v>4120</v>
      </c>
      <c r="B140" s="291">
        <v>823100</v>
      </c>
      <c r="C140" s="306" t="s">
        <v>570</v>
      </c>
      <c r="D140" s="339">
        <v>8387</v>
      </c>
      <c r="E140" s="339"/>
    </row>
    <row r="141" spans="1:5" s="379" customFormat="1" ht="15" customHeight="1">
      <c r="A141" s="349">
        <v>4121</v>
      </c>
      <c r="B141" s="281">
        <v>830000</v>
      </c>
      <c r="C141" s="304" t="s">
        <v>1553</v>
      </c>
      <c r="D141" s="338">
        <f>D142</f>
        <v>0</v>
      </c>
      <c r="E141" s="338">
        <f>E142</f>
        <v>0</v>
      </c>
    </row>
    <row r="142" spans="1:5" s="379" customFormat="1" ht="15" customHeight="1">
      <c r="A142" s="349">
        <v>4122</v>
      </c>
      <c r="B142" s="281">
        <v>831000</v>
      </c>
      <c r="C142" s="304" t="s">
        <v>1554</v>
      </c>
      <c r="D142" s="338">
        <f>D143</f>
        <v>0</v>
      </c>
      <c r="E142" s="338">
        <f>E143</f>
        <v>0</v>
      </c>
    </row>
    <row r="143" spans="1:5" ht="15" customHeight="1">
      <c r="A143" s="291">
        <v>4123</v>
      </c>
      <c r="B143" s="361">
        <v>831100</v>
      </c>
      <c r="C143" s="362" t="s">
        <v>446</v>
      </c>
      <c r="D143" s="339"/>
      <c r="E143" s="339"/>
    </row>
    <row r="144" spans="1:5" s="379" customFormat="1" ht="24">
      <c r="A144" s="348">
        <v>4124</v>
      </c>
      <c r="B144" s="358">
        <v>840000</v>
      </c>
      <c r="C144" s="359" t="s">
        <v>1555</v>
      </c>
      <c r="D144" s="344">
        <f>D145+D147+D149</f>
        <v>0</v>
      </c>
      <c r="E144" s="338">
        <f>E145+E147+E149</f>
        <v>0</v>
      </c>
    </row>
    <row r="145" spans="1:5" s="379" customFormat="1" ht="15" customHeight="1">
      <c r="A145" s="349">
        <v>4125</v>
      </c>
      <c r="B145" s="358">
        <v>841000</v>
      </c>
      <c r="C145" s="359" t="s">
        <v>1556</v>
      </c>
      <c r="D145" s="344">
        <f>D146</f>
        <v>0</v>
      </c>
      <c r="E145" s="338">
        <f>E146</f>
        <v>0</v>
      </c>
    </row>
    <row r="146" spans="1:5" ht="15" customHeight="1">
      <c r="A146" s="363">
        <v>4126</v>
      </c>
      <c r="B146" s="360">
        <v>841100</v>
      </c>
      <c r="C146" s="355" t="s">
        <v>447</v>
      </c>
      <c r="D146" s="347"/>
      <c r="E146" s="339"/>
    </row>
    <row r="147" spans="1:5" s="379" customFormat="1" ht="15" customHeight="1">
      <c r="A147" s="349">
        <v>4127</v>
      </c>
      <c r="B147" s="358">
        <v>842000</v>
      </c>
      <c r="C147" s="359" t="s">
        <v>1557</v>
      </c>
      <c r="D147" s="344">
        <f>D148</f>
        <v>0</v>
      </c>
      <c r="E147" s="338">
        <f>E148</f>
        <v>0</v>
      </c>
    </row>
    <row r="148" spans="1:5" ht="15" customHeight="1">
      <c r="A148" s="363">
        <v>4128</v>
      </c>
      <c r="B148" s="360">
        <v>842100</v>
      </c>
      <c r="C148" s="355" t="s">
        <v>448</v>
      </c>
      <c r="D148" s="347"/>
      <c r="E148" s="339"/>
    </row>
    <row r="149" spans="1:5" s="379" customFormat="1" ht="15" customHeight="1">
      <c r="A149" s="349">
        <v>4129</v>
      </c>
      <c r="B149" s="358">
        <v>843000</v>
      </c>
      <c r="C149" s="359" t="s">
        <v>1558</v>
      </c>
      <c r="D149" s="344">
        <f>D150</f>
        <v>0</v>
      </c>
      <c r="E149" s="338">
        <f>E150</f>
        <v>0</v>
      </c>
    </row>
    <row r="150" spans="1:5" ht="15" customHeight="1">
      <c r="A150" s="363">
        <v>4130</v>
      </c>
      <c r="B150" s="360">
        <v>843100</v>
      </c>
      <c r="C150" s="355" t="s">
        <v>449</v>
      </c>
      <c r="D150" s="347"/>
      <c r="E150" s="339"/>
    </row>
    <row r="151" spans="1:5" s="379" customFormat="1" ht="24">
      <c r="A151" s="350">
        <v>4131</v>
      </c>
      <c r="B151" s="358">
        <v>900000</v>
      </c>
      <c r="C151" s="359" t="s">
        <v>1559</v>
      </c>
      <c r="D151" s="344">
        <f>D152+D171</f>
        <v>0</v>
      </c>
      <c r="E151" s="338">
        <f>E152+E171</f>
        <v>0</v>
      </c>
    </row>
    <row r="152" spans="1:5" s="379" customFormat="1" ht="15" customHeight="1">
      <c r="A152" s="348">
        <v>4132</v>
      </c>
      <c r="B152" s="358">
        <v>910000</v>
      </c>
      <c r="C152" s="359" t="s">
        <v>1560</v>
      </c>
      <c r="D152" s="344">
        <f>D153+D163</f>
        <v>0</v>
      </c>
      <c r="E152" s="344">
        <f>E153+E163</f>
        <v>0</v>
      </c>
    </row>
    <row r="153" spans="1:5" s="379" customFormat="1" ht="15" customHeight="1">
      <c r="A153" s="350">
        <v>4133</v>
      </c>
      <c r="B153" s="358">
        <v>911000</v>
      </c>
      <c r="C153" s="359" t="s">
        <v>1561</v>
      </c>
      <c r="D153" s="344">
        <f>SUM(D154:D162)</f>
        <v>0</v>
      </c>
      <c r="E153" s="344">
        <f>SUM(E154:E162)</f>
        <v>0</v>
      </c>
    </row>
    <row r="154" spans="1:5" ht="24">
      <c r="A154" s="363">
        <v>4134</v>
      </c>
      <c r="B154" s="397">
        <v>911100</v>
      </c>
      <c r="C154" s="365" t="s">
        <v>20</v>
      </c>
      <c r="D154" s="339"/>
      <c r="E154" s="339"/>
    </row>
    <row r="155" spans="1:5" ht="15" customHeight="1">
      <c r="A155" s="291">
        <v>4135</v>
      </c>
      <c r="B155" s="291">
        <v>911200</v>
      </c>
      <c r="C155" s="306" t="s">
        <v>21</v>
      </c>
      <c r="D155" s="339"/>
      <c r="E155" s="339"/>
    </row>
    <row r="156" spans="1:5" ht="24">
      <c r="A156" s="363">
        <v>4136</v>
      </c>
      <c r="B156" s="291">
        <v>911300</v>
      </c>
      <c r="C156" s="306" t="s">
        <v>22</v>
      </c>
      <c r="D156" s="339"/>
      <c r="E156" s="339"/>
    </row>
    <row r="157" spans="1:5" ht="15" customHeight="1">
      <c r="A157" s="291">
        <v>4137</v>
      </c>
      <c r="B157" s="291">
        <v>911400</v>
      </c>
      <c r="C157" s="306" t="s">
        <v>23</v>
      </c>
      <c r="D157" s="339"/>
      <c r="E157" s="339"/>
    </row>
    <row r="158" spans="1:5" ht="15" customHeight="1">
      <c r="A158" s="363">
        <v>4138</v>
      </c>
      <c r="B158" s="291">
        <v>911500</v>
      </c>
      <c r="C158" s="306" t="s">
        <v>1462</v>
      </c>
      <c r="D158" s="339"/>
      <c r="E158" s="339"/>
    </row>
    <row r="159" spans="1:5" ht="15" customHeight="1">
      <c r="A159" s="291">
        <v>4139</v>
      </c>
      <c r="B159" s="291">
        <v>911600</v>
      </c>
      <c r="C159" s="306" t="s">
        <v>636</v>
      </c>
      <c r="D159" s="339"/>
      <c r="E159" s="339"/>
    </row>
    <row r="160" spans="1:5" ht="15" customHeight="1">
      <c r="A160" s="363">
        <v>4140</v>
      </c>
      <c r="B160" s="291">
        <v>911700</v>
      </c>
      <c r="C160" s="306" t="s">
        <v>24</v>
      </c>
      <c r="D160" s="339"/>
      <c r="E160" s="339"/>
    </row>
    <row r="161" spans="1:5" ht="15" customHeight="1">
      <c r="A161" s="291">
        <v>4141</v>
      </c>
      <c r="B161" s="291">
        <v>911800</v>
      </c>
      <c r="C161" s="306" t="s">
        <v>25</v>
      </c>
      <c r="D161" s="339"/>
      <c r="E161" s="339"/>
    </row>
    <row r="162" spans="1:5" ht="15" customHeight="1">
      <c r="A162" s="363">
        <v>4142</v>
      </c>
      <c r="B162" s="291">
        <v>911900</v>
      </c>
      <c r="C162" s="306" t="s">
        <v>193</v>
      </c>
      <c r="D162" s="339"/>
      <c r="E162" s="339"/>
    </row>
    <row r="163" spans="1:5" s="379" customFormat="1" ht="24">
      <c r="A163" s="349">
        <v>4143</v>
      </c>
      <c r="B163" s="281">
        <v>912000</v>
      </c>
      <c r="C163" s="304" t="s">
        <v>1562</v>
      </c>
      <c r="D163" s="338">
        <f>SUM(D164:D170)</f>
        <v>0</v>
      </c>
      <c r="E163" s="338">
        <f>SUM(E164:E170)</f>
        <v>0</v>
      </c>
    </row>
    <row r="164" spans="1:5" ht="15" customHeight="1">
      <c r="A164" s="363">
        <v>4144</v>
      </c>
      <c r="B164" s="291">
        <v>912100</v>
      </c>
      <c r="C164" s="306" t="s">
        <v>757</v>
      </c>
      <c r="D164" s="339"/>
      <c r="E164" s="339"/>
    </row>
    <row r="165" spans="1:5" ht="15" customHeight="1">
      <c r="A165" s="291">
        <v>4145</v>
      </c>
      <c r="B165" s="291">
        <v>912200</v>
      </c>
      <c r="C165" s="306" t="s">
        <v>194</v>
      </c>
      <c r="D165" s="339"/>
      <c r="E165" s="339"/>
    </row>
    <row r="166" spans="1:5" ht="15" customHeight="1">
      <c r="A166" s="363">
        <v>4146</v>
      </c>
      <c r="B166" s="291">
        <v>912300</v>
      </c>
      <c r="C166" s="306" t="s">
        <v>195</v>
      </c>
      <c r="D166" s="339"/>
      <c r="E166" s="339"/>
    </row>
    <row r="167" spans="1:5" ht="15" customHeight="1">
      <c r="A167" s="291">
        <v>4147</v>
      </c>
      <c r="B167" s="291">
        <v>912400</v>
      </c>
      <c r="C167" s="306" t="s">
        <v>1465</v>
      </c>
      <c r="D167" s="339"/>
      <c r="E167" s="339"/>
    </row>
    <row r="168" spans="1:5" ht="15" customHeight="1">
      <c r="A168" s="363">
        <v>4148</v>
      </c>
      <c r="B168" s="291">
        <v>912500</v>
      </c>
      <c r="C168" s="306" t="s">
        <v>663</v>
      </c>
      <c r="D168" s="339"/>
      <c r="E168" s="339"/>
    </row>
    <row r="169" spans="1:5" ht="15" customHeight="1">
      <c r="A169" s="291">
        <v>4149</v>
      </c>
      <c r="B169" s="291">
        <v>912600</v>
      </c>
      <c r="C169" s="306" t="s">
        <v>664</v>
      </c>
      <c r="D169" s="339"/>
      <c r="E169" s="339"/>
    </row>
    <row r="170" spans="1:5" ht="15" customHeight="1">
      <c r="A170" s="363">
        <v>4150</v>
      </c>
      <c r="B170" s="361">
        <v>912900</v>
      </c>
      <c r="C170" s="362" t="s">
        <v>665</v>
      </c>
      <c r="D170" s="339"/>
      <c r="E170" s="339"/>
    </row>
    <row r="171" spans="1:5" s="379" customFormat="1" ht="24">
      <c r="A171" s="350">
        <v>4151</v>
      </c>
      <c r="B171" s="358">
        <v>920000</v>
      </c>
      <c r="C171" s="359" t="s">
        <v>1563</v>
      </c>
      <c r="D171" s="344">
        <f>D172+D182</f>
        <v>0</v>
      </c>
      <c r="E171" s="338">
        <f>E172+E182</f>
        <v>0</v>
      </c>
    </row>
    <row r="172" spans="1:5" s="379" customFormat="1" ht="24">
      <c r="A172" s="350">
        <v>4152</v>
      </c>
      <c r="B172" s="358">
        <v>921000</v>
      </c>
      <c r="C172" s="359" t="s">
        <v>1564</v>
      </c>
      <c r="D172" s="344">
        <f>SUM(D173:D181)</f>
        <v>0</v>
      </c>
      <c r="E172" s="338">
        <f>SUM(E173:E181)</f>
        <v>0</v>
      </c>
    </row>
    <row r="173" spans="1:5" ht="15" customHeight="1">
      <c r="A173" s="291">
        <v>4153</v>
      </c>
      <c r="B173" s="397">
        <v>921100</v>
      </c>
      <c r="C173" s="365" t="s">
        <v>666</v>
      </c>
      <c r="D173" s="339"/>
      <c r="E173" s="339"/>
    </row>
    <row r="174" spans="1:5" ht="15" customHeight="1">
      <c r="A174" s="363">
        <v>4154</v>
      </c>
      <c r="B174" s="291">
        <v>921200</v>
      </c>
      <c r="C174" s="306" t="s">
        <v>667</v>
      </c>
      <c r="D174" s="339"/>
      <c r="E174" s="339"/>
    </row>
    <row r="175" spans="1:5" ht="24">
      <c r="A175" s="291">
        <v>4155</v>
      </c>
      <c r="B175" s="291">
        <v>921300</v>
      </c>
      <c r="C175" s="306" t="s">
        <v>668</v>
      </c>
      <c r="D175" s="339"/>
      <c r="E175" s="339"/>
    </row>
    <row r="176" spans="1:5" ht="15" customHeight="1">
      <c r="A176" s="363">
        <v>4156</v>
      </c>
      <c r="B176" s="291">
        <v>921400</v>
      </c>
      <c r="C176" s="306" t="s">
        <v>1468</v>
      </c>
      <c r="D176" s="339"/>
      <c r="E176" s="339"/>
    </row>
    <row r="177" spans="1:5" ht="24">
      <c r="A177" s="291">
        <v>4157</v>
      </c>
      <c r="B177" s="291">
        <v>921500</v>
      </c>
      <c r="C177" s="306" t="s">
        <v>378</v>
      </c>
      <c r="D177" s="339"/>
      <c r="E177" s="339"/>
    </row>
    <row r="178" spans="1:5" ht="24">
      <c r="A178" s="363">
        <v>4158</v>
      </c>
      <c r="B178" s="291">
        <v>921600</v>
      </c>
      <c r="C178" s="306" t="s">
        <v>26</v>
      </c>
      <c r="D178" s="339"/>
      <c r="E178" s="339"/>
    </row>
    <row r="179" spans="1:5" ht="24">
      <c r="A179" s="291">
        <v>4159</v>
      </c>
      <c r="B179" s="291">
        <v>921700</v>
      </c>
      <c r="C179" s="306" t="s">
        <v>326</v>
      </c>
      <c r="D179" s="339"/>
      <c r="E179" s="339"/>
    </row>
    <row r="180" spans="1:5" ht="24">
      <c r="A180" s="363">
        <v>4160</v>
      </c>
      <c r="B180" s="291">
        <v>921800</v>
      </c>
      <c r="C180" s="306" t="s">
        <v>327</v>
      </c>
      <c r="D180" s="339"/>
      <c r="E180" s="339"/>
    </row>
    <row r="181" spans="1:5">
      <c r="A181" s="291">
        <v>4161</v>
      </c>
      <c r="B181" s="361">
        <v>921900</v>
      </c>
      <c r="C181" s="362" t="s">
        <v>42</v>
      </c>
      <c r="D181" s="339"/>
      <c r="E181" s="339"/>
    </row>
    <row r="182" spans="1:5" s="379" customFormat="1" ht="24">
      <c r="A182" s="350">
        <v>4162</v>
      </c>
      <c r="B182" s="358">
        <v>922000</v>
      </c>
      <c r="C182" s="359" t="s">
        <v>1565</v>
      </c>
      <c r="D182" s="344">
        <f>SUM(D183:D190)</f>
        <v>0</v>
      </c>
      <c r="E182" s="344">
        <f>SUM(E183:E190)</f>
        <v>0</v>
      </c>
    </row>
    <row r="183" spans="1:5" ht="15" customHeight="1">
      <c r="A183" s="291">
        <v>4163</v>
      </c>
      <c r="B183" s="397">
        <v>922100</v>
      </c>
      <c r="C183" s="365" t="s">
        <v>43</v>
      </c>
      <c r="D183" s="339"/>
      <c r="E183" s="339"/>
    </row>
    <row r="184" spans="1:5" ht="15" customHeight="1">
      <c r="A184" s="363">
        <v>4164</v>
      </c>
      <c r="B184" s="291">
        <v>922200</v>
      </c>
      <c r="C184" s="306" t="s">
        <v>44</v>
      </c>
      <c r="D184" s="339"/>
      <c r="E184" s="339"/>
    </row>
    <row r="185" spans="1:5" ht="15" customHeight="1">
      <c r="A185" s="291">
        <v>4165</v>
      </c>
      <c r="B185" s="291">
        <v>922300</v>
      </c>
      <c r="C185" s="306" t="s">
        <v>101</v>
      </c>
      <c r="D185" s="339"/>
      <c r="E185" s="339"/>
    </row>
    <row r="186" spans="1:5" ht="15" customHeight="1">
      <c r="A186" s="363">
        <v>4166</v>
      </c>
      <c r="B186" s="291">
        <v>922400</v>
      </c>
      <c r="C186" s="306" t="s">
        <v>102</v>
      </c>
      <c r="D186" s="339"/>
      <c r="E186" s="339"/>
    </row>
    <row r="187" spans="1:5" ht="24">
      <c r="A187" s="291">
        <v>4167</v>
      </c>
      <c r="B187" s="291">
        <v>922500</v>
      </c>
      <c r="C187" s="306" t="s">
        <v>199</v>
      </c>
      <c r="D187" s="339"/>
      <c r="E187" s="339"/>
    </row>
    <row r="188" spans="1:5" ht="24">
      <c r="A188" s="363">
        <v>4168</v>
      </c>
      <c r="B188" s="291">
        <v>922600</v>
      </c>
      <c r="C188" s="306" t="s">
        <v>651</v>
      </c>
      <c r="D188" s="339"/>
      <c r="E188" s="339"/>
    </row>
    <row r="189" spans="1:5" ht="15" customHeight="1">
      <c r="A189" s="291">
        <v>4169</v>
      </c>
      <c r="B189" s="361">
        <v>922700</v>
      </c>
      <c r="C189" s="362" t="s">
        <v>652</v>
      </c>
      <c r="D189" s="339"/>
      <c r="E189" s="339"/>
    </row>
    <row r="190" spans="1:5" ht="15" customHeight="1">
      <c r="A190" s="363">
        <v>4170</v>
      </c>
      <c r="B190" s="360">
        <v>922800</v>
      </c>
      <c r="C190" s="355" t="s">
        <v>379</v>
      </c>
      <c r="D190" s="347"/>
      <c r="E190" s="339"/>
    </row>
    <row r="191" spans="1:5" s="400" customFormat="1" ht="15" customHeight="1">
      <c r="A191" s="281">
        <v>4171</v>
      </c>
      <c r="B191" s="398"/>
      <c r="C191" s="399" t="s">
        <v>1566</v>
      </c>
      <c r="D191" s="338">
        <f>D192+D360+D406</f>
        <v>247175</v>
      </c>
      <c r="E191" s="338">
        <f>E192+E360+E406</f>
        <v>266042</v>
      </c>
    </row>
    <row r="192" spans="1:5" s="400" customFormat="1" ht="24">
      <c r="A192" s="350">
        <v>4172</v>
      </c>
      <c r="B192" s="281">
        <v>400000</v>
      </c>
      <c r="C192" s="304" t="s">
        <v>1567</v>
      </c>
      <c r="D192" s="338">
        <f>D193+D215+D260+D275+D299+D312+D328+D343</f>
        <v>231559</v>
      </c>
      <c r="E192" s="338">
        <f>E193+E215+E260+E275+E299+E312+E328+E343</f>
        <v>261920</v>
      </c>
    </row>
    <row r="193" spans="1:5" s="379" customFormat="1" ht="24">
      <c r="A193" s="349">
        <v>4173</v>
      </c>
      <c r="B193" s="281">
        <v>410000</v>
      </c>
      <c r="C193" s="304" t="s">
        <v>1568</v>
      </c>
      <c r="D193" s="338">
        <f>D194+D196+D200+D202+D207+D209+D211+D213</f>
        <v>186122</v>
      </c>
      <c r="E193" s="338">
        <f>E194+E196+E200+E202+E207+E209+E211+E213</f>
        <v>220488</v>
      </c>
    </row>
    <row r="194" spans="1:5" s="379" customFormat="1" ht="24">
      <c r="A194" s="350">
        <v>4174</v>
      </c>
      <c r="B194" s="281">
        <v>411000</v>
      </c>
      <c r="C194" s="304" t="s">
        <v>1569</v>
      </c>
      <c r="D194" s="338">
        <f>D195</f>
        <v>145707</v>
      </c>
      <c r="E194" s="338">
        <f>E195</f>
        <v>179367</v>
      </c>
    </row>
    <row r="195" spans="1:5" ht="15" customHeight="1">
      <c r="A195" s="291">
        <v>4175</v>
      </c>
      <c r="B195" s="291">
        <v>411100</v>
      </c>
      <c r="C195" s="306" t="s">
        <v>382</v>
      </c>
      <c r="D195" s="339">
        <v>145707</v>
      </c>
      <c r="E195" s="339">
        <v>179367</v>
      </c>
    </row>
    <row r="196" spans="1:5" s="379" customFormat="1" ht="24">
      <c r="A196" s="350">
        <v>4176</v>
      </c>
      <c r="B196" s="281">
        <v>412000</v>
      </c>
      <c r="C196" s="304" t="s">
        <v>1570</v>
      </c>
      <c r="D196" s="338">
        <f>SUM(D197:D199)</f>
        <v>25159</v>
      </c>
      <c r="E196" s="338">
        <f>SUM(E197:E199)</f>
        <v>30917</v>
      </c>
    </row>
    <row r="197" spans="1:5" ht="15" customHeight="1">
      <c r="A197" s="291">
        <v>4177</v>
      </c>
      <c r="B197" s="291">
        <v>412100</v>
      </c>
      <c r="C197" s="306" t="s">
        <v>1345</v>
      </c>
      <c r="D197" s="339">
        <v>17655</v>
      </c>
      <c r="E197" s="339">
        <v>21678</v>
      </c>
    </row>
    <row r="198" spans="1:5" ht="15" customHeight="1">
      <c r="A198" s="363">
        <v>4178</v>
      </c>
      <c r="B198" s="291">
        <v>412200</v>
      </c>
      <c r="C198" s="306" t="s">
        <v>17</v>
      </c>
      <c r="D198" s="339">
        <v>7504</v>
      </c>
      <c r="E198" s="339">
        <v>9239</v>
      </c>
    </row>
    <row r="199" spans="1:5" ht="15" customHeight="1">
      <c r="A199" s="291">
        <v>4179</v>
      </c>
      <c r="B199" s="291">
        <v>412300</v>
      </c>
      <c r="C199" s="306" t="s">
        <v>18</v>
      </c>
      <c r="D199" s="339"/>
      <c r="E199" s="339"/>
    </row>
    <row r="200" spans="1:5" s="379" customFormat="1" ht="15" customHeight="1">
      <c r="A200" s="350">
        <v>4180</v>
      </c>
      <c r="B200" s="281">
        <v>413000</v>
      </c>
      <c r="C200" s="304" t="s">
        <v>1571</v>
      </c>
      <c r="D200" s="338">
        <f>D201</f>
        <v>0</v>
      </c>
      <c r="E200" s="338">
        <f>E201</f>
        <v>0</v>
      </c>
    </row>
    <row r="201" spans="1:5" ht="15" customHeight="1">
      <c r="A201" s="291">
        <v>4181</v>
      </c>
      <c r="B201" s="291">
        <v>413100</v>
      </c>
      <c r="C201" s="306" t="s">
        <v>19</v>
      </c>
      <c r="D201" s="339"/>
      <c r="E201" s="339"/>
    </row>
    <row r="202" spans="1:5" s="379" customFormat="1" ht="15" customHeight="1">
      <c r="A202" s="350">
        <v>4182</v>
      </c>
      <c r="B202" s="281">
        <v>414000</v>
      </c>
      <c r="C202" s="304" t="s">
        <v>1572</v>
      </c>
      <c r="D202" s="338">
        <f>SUM(D203:D206)</f>
        <v>2643</v>
      </c>
      <c r="E202" s="338">
        <f>SUM(E203:E206)</f>
        <v>1021</v>
      </c>
    </row>
    <row r="203" spans="1:5" ht="15" customHeight="1">
      <c r="A203" s="291">
        <v>4183</v>
      </c>
      <c r="B203" s="291">
        <v>414100</v>
      </c>
      <c r="C203" s="306" t="s">
        <v>383</v>
      </c>
      <c r="D203" s="339"/>
      <c r="E203" s="339"/>
    </row>
    <row r="204" spans="1:5" ht="15" customHeight="1">
      <c r="A204" s="363">
        <v>4184</v>
      </c>
      <c r="B204" s="291">
        <v>414200</v>
      </c>
      <c r="C204" s="306" t="s">
        <v>10</v>
      </c>
      <c r="D204" s="339"/>
      <c r="E204" s="339"/>
    </row>
    <row r="205" spans="1:5" ht="15" customHeight="1">
      <c r="A205" s="291">
        <v>4185</v>
      </c>
      <c r="B205" s="291">
        <v>414300</v>
      </c>
      <c r="C205" s="306" t="s">
        <v>11</v>
      </c>
      <c r="D205" s="339">
        <v>982</v>
      </c>
      <c r="E205" s="339">
        <v>647</v>
      </c>
    </row>
    <row r="206" spans="1:5" ht="24">
      <c r="A206" s="363">
        <v>4186</v>
      </c>
      <c r="B206" s="291">
        <v>414400</v>
      </c>
      <c r="C206" s="306" t="s">
        <v>589</v>
      </c>
      <c r="D206" s="339">
        <v>1661</v>
      </c>
      <c r="E206" s="339">
        <v>374</v>
      </c>
    </row>
    <row r="207" spans="1:5" s="379" customFormat="1" ht="15" customHeight="1">
      <c r="A207" s="349">
        <v>4187</v>
      </c>
      <c r="B207" s="281">
        <v>415000</v>
      </c>
      <c r="C207" s="304" t="s">
        <v>1573</v>
      </c>
      <c r="D207" s="338">
        <f>D208</f>
        <v>6369</v>
      </c>
      <c r="E207" s="338">
        <f>E208</f>
        <v>7239</v>
      </c>
    </row>
    <row r="208" spans="1:5" ht="15" customHeight="1">
      <c r="A208" s="363">
        <v>4188</v>
      </c>
      <c r="B208" s="291">
        <v>415100</v>
      </c>
      <c r="C208" s="306" t="s">
        <v>590</v>
      </c>
      <c r="D208" s="339">
        <v>6369</v>
      </c>
      <c r="E208" s="339">
        <v>7239</v>
      </c>
    </row>
    <row r="209" spans="1:5" s="379" customFormat="1" ht="24">
      <c r="A209" s="349">
        <v>4189</v>
      </c>
      <c r="B209" s="281">
        <v>416000</v>
      </c>
      <c r="C209" s="304" t="s">
        <v>1574</v>
      </c>
      <c r="D209" s="338">
        <f>D210</f>
        <v>6244</v>
      </c>
      <c r="E209" s="338">
        <f>E210</f>
        <v>1944</v>
      </c>
    </row>
    <row r="210" spans="1:5" ht="15" customHeight="1">
      <c r="A210" s="363">
        <v>4190</v>
      </c>
      <c r="B210" s="291">
        <v>416100</v>
      </c>
      <c r="C210" s="306" t="s">
        <v>591</v>
      </c>
      <c r="D210" s="339">
        <v>6244</v>
      </c>
      <c r="E210" s="339">
        <v>1944</v>
      </c>
    </row>
    <row r="211" spans="1:5" s="379" customFormat="1" ht="15" customHeight="1">
      <c r="A211" s="349">
        <v>4191</v>
      </c>
      <c r="B211" s="281">
        <v>417000</v>
      </c>
      <c r="C211" s="304" t="s">
        <v>1575</v>
      </c>
      <c r="D211" s="338">
        <f>D212</f>
        <v>0</v>
      </c>
      <c r="E211" s="338">
        <f>E212</f>
        <v>0</v>
      </c>
    </row>
    <row r="212" spans="1:5" ht="15" customHeight="1">
      <c r="A212" s="291">
        <v>4192</v>
      </c>
      <c r="B212" s="291">
        <v>417100</v>
      </c>
      <c r="C212" s="306" t="s">
        <v>13</v>
      </c>
      <c r="D212" s="339"/>
      <c r="E212" s="339"/>
    </row>
    <row r="213" spans="1:5" s="379" customFormat="1" ht="15" customHeight="1">
      <c r="A213" s="349">
        <v>4193</v>
      </c>
      <c r="B213" s="281">
        <v>418000</v>
      </c>
      <c r="C213" s="304" t="s">
        <v>1576</v>
      </c>
      <c r="D213" s="338">
        <f>D214</f>
        <v>0</v>
      </c>
      <c r="E213" s="338">
        <f>E214</f>
        <v>0</v>
      </c>
    </row>
    <row r="214" spans="1:5" ht="15" customHeight="1">
      <c r="A214" s="291">
        <v>4194</v>
      </c>
      <c r="B214" s="291">
        <v>418100</v>
      </c>
      <c r="C214" s="306" t="s">
        <v>12</v>
      </c>
      <c r="D214" s="339"/>
      <c r="E214" s="339"/>
    </row>
    <row r="215" spans="1:5" s="400" customFormat="1" ht="24">
      <c r="A215" s="349">
        <v>4195</v>
      </c>
      <c r="B215" s="281">
        <v>420000</v>
      </c>
      <c r="C215" s="304" t="s">
        <v>1577</v>
      </c>
      <c r="D215" s="338">
        <f>D216+D224+D230+D239+D247+D250</f>
        <v>44361</v>
      </c>
      <c r="E215" s="338">
        <f>E216+E224+E230+E239+E247+E250</f>
        <v>40418</v>
      </c>
    </row>
    <row r="216" spans="1:5" s="400" customFormat="1">
      <c r="A216" s="349">
        <v>4196</v>
      </c>
      <c r="B216" s="281">
        <v>421000</v>
      </c>
      <c r="C216" s="304" t="s">
        <v>1578</v>
      </c>
      <c r="D216" s="338">
        <f>SUM(D217:D223)</f>
        <v>9268</v>
      </c>
      <c r="E216" s="338">
        <f>SUM(E217:E223)</f>
        <v>10287</v>
      </c>
    </row>
    <row r="217" spans="1:5">
      <c r="A217" s="353">
        <v>4197</v>
      </c>
      <c r="B217" s="291">
        <v>421100</v>
      </c>
      <c r="C217" s="306" t="s">
        <v>14</v>
      </c>
      <c r="D217" s="339">
        <v>306</v>
      </c>
      <c r="E217" s="339">
        <v>303</v>
      </c>
    </row>
    <row r="218" spans="1:5">
      <c r="A218" s="291">
        <v>4198</v>
      </c>
      <c r="B218" s="291">
        <v>421200</v>
      </c>
      <c r="C218" s="306" t="s">
        <v>15</v>
      </c>
      <c r="D218" s="339">
        <v>6223</v>
      </c>
      <c r="E218" s="339">
        <v>5979</v>
      </c>
    </row>
    <row r="219" spans="1:5">
      <c r="A219" s="353">
        <v>4199</v>
      </c>
      <c r="B219" s="291">
        <v>421300</v>
      </c>
      <c r="C219" s="306" t="s">
        <v>16</v>
      </c>
      <c r="D219" s="339">
        <v>1161</v>
      </c>
      <c r="E219" s="339">
        <v>1651</v>
      </c>
    </row>
    <row r="220" spans="1:5">
      <c r="A220" s="291">
        <v>4200</v>
      </c>
      <c r="B220" s="291">
        <v>421400</v>
      </c>
      <c r="C220" s="306" t="s">
        <v>64</v>
      </c>
      <c r="D220" s="339">
        <v>1239</v>
      </c>
      <c r="E220" s="339">
        <v>1528</v>
      </c>
    </row>
    <row r="221" spans="1:5">
      <c r="A221" s="353">
        <v>4201</v>
      </c>
      <c r="B221" s="291">
        <v>421500</v>
      </c>
      <c r="C221" s="306" t="s">
        <v>65</v>
      </c>
      <c r="D221" s="339">
        <v>339</v>
      </c>
      <c r="E221" s="339">
        <v>826</v>
      </c>
    </row>
    <row r="222" spans="1:5">
      <c r="A222" s="291">
        <v>4202</v>
      </c>
      <c r="B222" s="291">
        <v>421600</v>
      </c>
      <c r="C222" s="306" t="s">
        <v>66</v>
      </c>
      <c r="D222" s="339"/>
      <c r="E222" s="339"/>
    </row>
    <row r="223" spans="1:5" s="401" customFormat="1">
      <c r="A223" s="353">
        <v>4203</v>
      </c>
      <c r="B223" s="291">
        <v>421900</v>
      </c>
      <c r="C223" s="306" t="s">
        <v>580</v>
      </c>
      <c r="D223" s="339"/>
      <c r="E223" s="339"/>
    </row>
    <row r="224" spans="1:5" s="400" customFormat="1">
      <c r="A224" s="349">
        <v>4204</v>
      </c>
      <c r="B224" s="281">
        <v>422000</v>
      </c>
      <c r="C224" s="304" t="s">
        <v>1579</v>
      </c>
      <c r="D224" s="338">
        <f>SUM(D225:D229)</f>
        <v>130</v>
      </c>
      <c r="E224" s="338">
        <f>SUM(E225:E229)</f>
        <v>74</v>
      </c>
    </row>
    <row r="225" spans="1:5">
      <c r="A225" s="353">
        <v>4205</v>
      </c>
      <c r="B225" s="291">
        <v>422100</v>
      </c>
      <c r="C225" s="306" t="s">
        <v>8</v>
      </c>
      <c r="D225" s="339"/>
      <c r="E225" s="339"/>
    </row>
    <row r="226" spans="1:5">
      <c r="A226" s="291">
        <v>4206</v>
      </c>
      <c r="B226" s="291">
        <v>422200</v>
      </c>
      <c r="C226" s="306" t="s">
        <v>319</v>
      </c>
      <c r="D226" s="339"/>
      <c r="E226" s="339"/>
    </row>
    <row r="227" spans="1:5">
      <c r="A227" s="353">
        <v>4207</v>
      </c>
      <c r="B227" s="361">
        <v>422300</v>
      </c>
      <c r="C227" s="362" t="s">
        <v>320</v>
      </c>
      <c r="D227" s="339">
        <v>130</v>
      </c>
      <c r="E227" s="339">
        <v>74</v>
      </c>
    </row>
    <row r="228" spans="1:5">
      <c r="A228" s="291">
        <v>4208</v>
      </c>
      <c r="B228" s="360">
        <v>422400</v>
      </c>
      <c r="C228" s="355" t="s">
        <v>592</v>
      </c>
      <c r="D228" s="347"/>
      <c r="E228" s="339"/>
    </row>
    <row r="229" spans="1:5">
      <c r="A229" s="353">
        <v>4209</v>
      </c>
      <c r="B229" s="397">
        <v>422900</v>
      </c>
      <c r="C229" s="365" t="s">
        <v>321</v>
      </c>
      <c r="D229" s="339"/>
      <c r="E229" s="339"/>
    </row>
    <row r="230" spans="1:5" s="400" customFormat="1">
      <c r="A230" s="349">
        <v>4210</v>
      </c>
      <c r="B230" s="281">
        <v>423000</v>
      </c>
      <c r="C230" s="304" t="s">
        <v>1580</v>
      </c>
      <c r="D230" s="338">
        <f>SUM(D231:D238)</f>
        <v>1602</v>
      </c>
      <c r="E230" s="338">
        <f>SUM(E231:E238)</f>
        <v>1631</v>
      </c>
    </row>
    <row r="231" spans="1:5">
      <c r="A231" s="353">
        <v>4211</v>
      </c>
      <c r="B231" s="291">
        <v>423100</v>
      </c>
      <c r="C231" s="306" t="s">
        <v>322</v>
      </c>
      <c r="D231" s="339"/>
      <c r="E231" s="339"/>
    </row>
    <row r="232" spans="1:5">
      <c r="A232" s="291">
        <v>4212</v>
      </c>
      <c r="B232" s="291">
        <v>423200</v>
      </c>
      <c r="C232" s="306" t="s">
        <v>323</v>
      </c>
      <c r="D232" s="339">
        <v>1084</v>
      </c>
      <c r="E232" s="339">
        <v>1199</v>
      </c>
    </row>
    <row r="233" spans="1:5">
      <c r="A233" s="353">
        <v>4213</v>
      </c>
      <c r="B233" s="291">
        <v>423300</v>
      </c>
      <c r="C233" s="306" t="s">
        <v>324</v>
      </c>
      <c r="D233" s="339"/>
      <c r="E233" s="339">
        <v>80</v>
      </c>
    </row>
    <row r="234" spans="1:5">
      <c r="A234" s="291">
        <v>4214</v>
      </c>
      <c r="B234" s="291">
        <v>423400</v>
      </c>
      <c r="C234" s="306" t="s">
        <v>621</v>
      </c>
      <c r="D234" s="339">
        <v>5</v>
      </c>
      <c r="E234" s="339">
        <v>7</v>
      </c>
    </row>
    <row r="235" spans="1:5">
      <c r="A235" s="353">
        <v>4215</v>
      </c>
      <c r="B235" s="291">
        <v>423500</v>
      </c>
      <c r="C235" s="306" t="s">
        <v>347</v>
      </c>
      <c r="D235" s="339">
        <v>417</v>
      </c>
      <c r="E235" s="339">
        <v>323</v>
      </c>
    </row>
    <row r="236" spans="1:5">
      <c r="A236" s="291">
        <v>4216</v>
      </c>
      <c r="B236" s="291">
        <v>423600</v>
      </c>
      <c r="C236" s="306" t="s">
        <v>637</v>
      </c>
      <c r="D236" s="339">
        <v>96</v>
      </c>
      <c r="E236" s="339">
        <v>22</v>
      </c>
    </row>
    <row r="237" spans="1:5">
      <c r="A237" s="353">
        <v>4217</v>
      </c>
      <c r="B237" s="291">
        <v>423700</v>
      </c>
      <c r="C237" s="306" t="s">
        <v>638</v>
      </c>
      <c r="D237" s="339"/>
      <c r="E237" s="339"/>
    </row>
    <row r="238" spans="1:5">
      <c r="A238" s="291">
        <v>4218</v>
      </c>
      <c r="B238" s="291">
        <v>423900</v>
      </c>
      <c r="C238" s="306" t="s">
        <v>639</v>
      </c>
      <c r="D238" s="339"/>
      <c r="E238" s="339"/>
    </row>
    <row r="239" spans="1:5" s="400" customFormat="1">
      <c r="A239" s="349">
        <v>4219</v>
      </c>
      <c r="B239" s="281">
        <v>424000</v>
      </c>
      <c r="C239" s="304" t="s">
        <v>1581</v>
      </c>
      <c r="D239" s="338">
        <f>SUM(D240:D246)</f>
        <v>1434</v>
      </c>
      <c r="E239" s="338">
        <f>SUM(E240:E246)</f>
        <v>2765</v>
      </c>
    </row>
    <row r="240" spans="1:5">
      <c r="A240" s="291">
        <v>4220</v>
      </c>
      <c r="B240" s="291">
        <v>424100</v>
      </c>
      <c r="C240" s="306" t="s">
        <v>640</v>
      </c>
      <c r="D240" s="339"/>
      <c r="E240" s="339"/>
    </row>
    <row r="241" spans="1:5">
      <c r="A241" s="353">
        <v>4221</v>
      </c>
      <c r="B241" s="291">
        <v>424200</v>
      </c>
      <c r="C241" s="306" t="s">
        <v>641</v>
      </c>
      <c r="D241" s="339"/>
      <c r="E241" s="339"/>
    </row>
    <row r="242" spans="1:5">
      <c r="A242" s="291">
        <v>4222</v>
      </c>
      <c r="B242" s="291">
        <v>424300</v>
      </c>
      <c r="C242" s="306" t="s">
        <v>642</v>
      </c>
      <c r="D242" s="339">
        <v>155</v>
      </c>
      <c r="E242" s="339">
        <v>246</v>
      </c>
    </row>
    <row r="243" spans="1:5">
      <c r="A243" s="353">
        <v>4223</v>
      </c>
      <c r="B243" s="291">
        <v>424400</v>
      </c>
      <c r="C243" s="306" t="s">
        <v>496</v>
      </c>
      <c r="D243" s="339"/>
      <c r="E243" s="339"/>
    </row>
    <row r="244" spans="1:5" ht="24">
      <c r="A244" s="291">
        <v>4224</v>
      </c>
      <c r="B244" s="291">
        <v>424500</v>
      </c>
      <c r="C244" s="306" t="s">
        <v>497</v>
      </c>
      <c r="D244" s="339"/>
      <c r="E244" s="339"/>
    </row>
    <row r="245" spans="1:5">
      <c r="A245" s="353">
        <v>4225</v>
      </c>
      <c r="B245" s="291">
        <v>424600</v>
      </c>
      <c r="C245" s="306" t="s">
        <v>366</v>
      </c>
      <c r="D245" s="339"/>
      <c r="E245" s="339"/>
    </row>
    <row r="246" spans="1:5">
      <c r="A246" s="291">
        <v>4226</v>
      </c>
      <c r="B246" s="291">
        <v>424900</v>
      </c>
      <c r="C246" s="306" t="s">
        <v>367</v>
      </c>
      <c r="D246" s="339">
        <v>1279</v>
      </c>
      <c r="E246" s="339">
        <v>2519</v>
      </c>
    </row>
    <row r="247" spans="1:5" s="400" customFormat="1" ht="24">
      <c r="A247" s="349">
        <v>4227</v>
      </c>
      <c r="B247" s="281">
        <v>425000</v>
      </c>
      <c r="C247" s="304" t="s">
        <v>1582</v>
      </c>
      <c r="D247" s="338">
        <f>D248+D249</f>
        <v>1940</v>
      </c>
      <c r="E247" s="338">
        <f>E248+E249</f>
        <v>2098</v>
      </c>
    </row>
    <row r="248" spans="1:5">
      <c r="A248" s="291">
        <v>4228</v>
      </c>
      <c r="B248" s="291">
        <v>425100</v>
      </c>
      <c r="C248" s="306" t="s">
        <v>1583</v>
      </c>
      <c r="D248" s="339">
        <v>711</v>
      </c>
      <c r="E248" s="339">
        <v>434</v>
      </c>
    </row>
    <row r="249" spans="1:5">
      <c r="A249" s="353">
        <v>4229</v>
      </c>
      <c r="B249" s="291">
        <v>425200</v>
      </c>
      <c r="C249" s="306" t="s">
        <v>97</v>
      </c>
      <c r="D249" s="339">
        <v>1229</v>
      </c>
      <c r="E249" s="339">
        <v>1664</v>
      </c>
    </row>
    <row r="250" spans="1:5" s="400" customFormat="1">
      <c r="A250" s="349">
        <v>4230</v>
      </c>
      <c r="B250" s="281">
        <v>426000</v>
      </c>
      <c r="C250" s="304" t="s">
        <v>1584</v>
      </c>
      <c r="D250" s="338">
        <f>SUM(D251:D259)</f>
        <v>29987</v>
      </c>
      <c r="E250" s="338">
        <f>SUM(E251:E259)</f>
        <v>23563</v>
      </c>
    </row>
    <row r="251" spans="1:5">
      <c r="A251" s="353">
        <v>4231</v>
      </c>
      <c r="B251" s="291">
        <v>426100</v>
      </c>
      <c r="C251" s="306" t="s">
        <v>98</v>
      </c>
      <c r="D251" s="339">
        <v>999</v>
      </c>
      <c r="E251" s="339">
        <v>2457</v>
      </c>
    </row>
    <row r="252" spans="1:5">
      <c r="A252" s="291">
        <v>4232</v>
      </c>
      <c r="B252" s="291">
        <v>426200</v>
      </c>
      <c r="C252" s="306" t="s">
        <v>1359</v>
      </c>
      <c r="D252" s="339"/>
      <c r="E252" s="339"/>
    </row>
    <row r="253" spans="1:5">
      <c r="A253" s="353">
        <v>4233</v>
      </c>
      <c r="B253" s="291">
        <v>426300</v>
      </c>
      <c r="C253" s="306" t="s">
        <v>99</v>
      </c>
      <c r="D253" s="339"/>
      <c r="E253" s="339"/>
    </row>
    <row r="254" spans="1:5">
      <c r="A254" s="291">
        <v>4234</v>
      </c>
      <c r="B254" s="291">
        <v>426400</v>
      </c>
      <c r="C254" s="306" t="s">
        <v>100</v>
      </c>
      <c r="D254" s="339">
        <v>2954</v>
      </c>
      <c r="E254" s="339">
        <v>4379</v>
      </c>
    </row>
    <row r="255" spans="1:5">
      <c r="A255" s="353">
        <v>4235</v>
      </c>
      <c r="B255" s="291">
        <v>426500</v>
      </c>
      <c r="C255" s="306" t="s">
        <v>519</v>
      </c>
      <c r="D255" s="339"/>
      <c r="E255" s="339"/>
    </row>
    <row r="256" spans="1:5">
      <c r="A256" s="291">
        <v>4236</v>
      </c>
      <c r="B256" s="291">
        <v>426600</v>
      </c>
      <c r="C256" s="306" t="s">
        <v>520</v>
      </c>
      <c r="D256" s="339"/>
      <c r="E256" s="339"/>
    </row>
    <row r="257" spans="1:5">
      <c r="A257" s="353">
        <v>4237</v>
      </c>
      <c r="B257" s="291">
        <v>426700</v>
      </c>
      <c r="C257" s="306" t="s">
        <v>521</v>
      </c>
      <c r="D257" s="339">
        <v>25750</v>
      </c>
      <c r="E257" s="339">
        <v>16429</v>
      </c>
    </row>
    <row r="258" spans="1:5">
      <c r="A258" s="291">
        <v>4238</v>
      </c>
      <c r="B258" s="291">
        <v>426800</v>
      </c>
      <c r="C258" s="306" t="s">
        <v>376</v>
      </c>
      <c r="D258" s="339">
        <v>284</v>
      </c>
      <c r="E258" s="339">
        <v>236</v>
      </c>
    </row>
    <row r="259" spans="1:5">
      <c r="A259" s="353">
        <v>4239</v>
      </c>
      <c r="B259" s="291">
        <v>426900</v>
      </c>
      <c r="C259" s="306" t="s">
        <v>522</v>
      </c>
      <c r="D259" s="339"/>
      <c r="E259" s="339">
        <v>62</v>
      </c>
    </row>
    <row r="260" spans="1:5" s="400" customFormat="1" ht="24">
      <c r="A260" s="349">
        <v>4240</v>
      </c>
      <c r="B260" s="281">
        <v>430000</v>
      </c>
      <c r="C260" s="304" t="s">
        <v>1585</v>
      </c>
      <c r="D260" s="338">
        <f>D261+D265+D267+D269+D273</f>
        <v>204</v>
      </c>
      <c r="E260" s="338">
        <f>E261+E265+E267+E269+E273</f>
        <v>181</v>
      </c>
    </row>
    <row r="261" spans="1:5" s="400" customFormat="1" ht="24">
      <c r="A261" s="349">
        <v>4241</v>
      </c>
      <c r="B261" s="281">
        <v>431000</v>
      </c>
      <c r="C261" s="304" t="s">
        <v>1586</v>
      </c>
      <c r="D261" s="338">
        <f>SUM(D262:D264)</f>
        <v>204</v>
      </c>
      <c r="E261" s="338">
        <f>SUM(E262:E264)</f>
        <v>181</v>
      </c>
    </row>
    <row r="262" spans="1:5">
      <c r="A262" s="345">
        <v>4242</v>
      </c>
      <c r="B262" s="360">
        <v>431100</v>
      </c>
      <c r="C262" s="355" t="s">
        <v>1362</v>
      </c>
      <c r="D262" s="347">
        <v>35</v>
      </c>
      <c r="E262" s="339">
        <v>29</v>
      </c>
    </row>
    <row r="263" spans="1:5">
      <c r="A263" s="363">
        <v>4243</v>
      </c>
      <c r="B263" s="360">
        <v>431200</v>
      </c>
      <c r="C263" s="355" t="s">
        <v>622</v>
      </c>
      <c r="D263" s="347">
        <v>169</v>
      </c>
      <c r="E263" s="339">
        <v>152</v>
      </c>
    </row>
    <row r="264" spans="1:5">
      <c r="A264" s="345">
        <v>4244</v>
      </c>
      <c r="B264" s="366">
        <v>431300</v>
      </c>
      <c r="C264" s="357" t="s">
        <v>623</v>
      </c>
      <c r="D264" s="347"/>
      <c r="E264" s="339"/>
    </row>
    <row r="265" spans="1:5" s="379" customFormat="1">
      <c r="A265" s="350">
        <v>4245</v>
      </c>
      <c r="B265" s="358">
        <v>432000</v>
      </c>
      <c r="C265" s="359" t="s">
        <v>1587</v>
      </c>
      <c r="D265" s="344">
        <f>D266</f>
        <v>0</v>
      </c>
      <c r="E265" s="344">
        <f>E266</f>
        <v>0</v>
      </c>
    </row>
    <row r="266" spans="1:5">
      <c r="A266" s="345">
        <v>4246</v>
      </c>
      <c r="B266" s="360">
        <v>432100</v>
      </c>
      <c r="C266" s="355" t="s">
        <v>1588</v>
      </c>
      <c r="D266" s="347"/>
      <c r="E266" s="339"/>
    </row>
    <row r="267" spans="1:5" s="400" customFormat="1">
      <c r="A267" s="350">
        <v>4247</v>
      </c>
      <c r="B267" s="358">
        <v>433000</v>
      </c>
      <c r="C267" s="359" t="s">
        <v>1589</v>
      </c>
      <c r="D267" s="344">
        <f>D268</f>
        <v>0</v>
      </c>
      <c r="E267" s="338">
        <f>E268</f>
        <v>0</v>
      </c>
    </row>
    <row r="268" spans="1:5">
      <c r="A268" s="345">
        <v>4248</v>
      </c>
      <c r="B268" s="360">
        <v>433100</v>
      </c>
      <c r="C268" s="355" t="s">
        <v>624</v>
      </c>
      <c r="D268" s="347"/>
      <c r="E268" s="339"/>
    </row>
    <row r="269" spans="1:5" s="400" customFormat="1">
      <c r="A269" s="350">
        <v>4249</v>
      </c>
      <c r="B269" s="402">
        <v>434000</v>
      </c>
      <c r="C269" s="369" t="s">
        <v>1590</v>
      </c>
      <c r="D269" s="344">
        <f>SUM(D270:D272)</f>
        <v>0</v>
      </c>
      <c r="E269" s="338">
        <f>SUM(E270:E272)</f>
        <v>0</v>
      </c>
    </row>
    <row r="270" spans="1:5" ht="15" customHeight="1">
      <c r="A270" s="345">
        <v>4250</v>
      </c>
      <c r="B270" s="360">
        <v>434100</v>
      </c>
      <c r="C270" s="355" t="s">
        <v>625</v>
      </c>
      <c r="D270" s="347"/>
      <c r="E270" s="339"/>
    </row>
    <row r="271" spans="1:5" ht="15" customHeight="1">
      <c r="A271" s="363">
        <v>4251</v>
      </c>
      <c r="B271" s="360">
        <v>434200</v>
      </c>
      <c r="C271" s="355" t="s">
        <v>626</v>
      </c>
      <c r="D271" s="347"/>
      <c r="E271" s="339"/>
    </row>
    <row r="272" spans="1:5" ht="15" customHeight="1">
      <c r="A272" s="345">
        <v>4252</v>
      </c>
      <c r="B272" s="360">
        <v>434300</v>
      </c>
      <c r="C272" s="355" t="s">
        <v>627</v>
      </c>
      <c r="D272" s="347"/>
      <c r="E272" s="339"/>
    </row>
    <row r="273" spans="1:5" s="379" customFormat="1" ht="15" customHeight="1">
      <c r="A273" s="350">
        <v>4253</v>
      </c>
      <c r="B273" s="402">
        <v>435000</v>
      </c>
      <c r="C273" s="369" t="s">
        <v>1591</v>
      </c>
      <c r="D273" s="344">
        <f>D274</f>
        <v>0</v>
      </c>
      <c r="E273" s="344">
        <f>E274</f>
        <v>0</v>
      </c>
    </row>
    <row r="274" spans="1:5" ht="15" customHeight="1">
      <c r="A274" s="345">
        <v>4254</v>
      </c>
      <c r="B274" s="360">
        <v>435100</v>
      </c>
      <c r="C274" s="355" t="s">
        <v>628</v>
      </c>
      <c r="D274" s="347"/>
      <c r="E274" s="339"/>
    </row>
    <row r="275" spans="1:5" s="400" customFormat="1" ht="24">
      <c r="A275" s="350">
        <v>4255</v>
      </c>
      <c r="B275" s="358">
        <v>440000</v>
      </c>
      <c r="C275" s="359" t="s">
        <v>1592</v>
      </c>
      <c r="D275" s="344">
        <f>D276+D286+D293+D295</f>
        <v>0</v>
      </c>
      <c r="E275" s="338">
        <f>E276+E286+E293+E295</f>
        <v>8</v>
      </c>
    </row>
    <row r="276" spans="1:5" s="400" customFormat="1" ht="15" customHeight="1">
      <c r="A276" s="350">
        <v>4256</v>
      </c>
      <c r="B276" s="358">
        <v>441000</v>
      </c>
      <c r="C276" s="359" t="s">
        <v>1593</v>
      </c>
      <c r="D276" s="344">
        <f>SUM(D277:D285)</f>
        <v>0</v>
      </c>
      <c r="E276" s="344">
        <f>SUM(E277:E285)</f>
        <v>8</v>
      </c>
    </row>
    <row r="277" spans="1:5" ht="15" customHeight="1">
      <c r="A277" s="363">
        <v>4257</v>
      </c>
      <c r="B277" s="397">
        <v>441100</v>
      </c>
      <c r="C277" s="365" t="s">
        <v>336</v>
      </c>
      <c r="D277" s="339"/>
      <c r="E277" s="339"/>
    </row>
    <row r="278" spans="1:5" ht="15" customHeight="1">
      <c r="A278" s="345">
        <v>4258</v>
      </c>
      <c r="B278" s="291">
        <v>441200</v>
      </c>
      <c r="C278" s="306" t="s">
        <v>337</v>
      </c>
      <c r="D278" s="339"/>
      <c r="E278" s="339"/>
    </row>
    <row r="279" spans="1:5" ht="15" customHeight="1">
      <c r="A279" s="363">
        <v>4259</v>
      </c>
      <c r="B279" s="291">
        <v>441300</v>
      </c>
      <c r="C279" s="306" t="s">
        <v>338</v>
      </c>
      <c r="D279" s="339"/>
      <c r="E279" s="339">
        <v>8</v>
      </c>
    </row>
    <row r="280" spans="1:5" ht="15" customHeight="1">
      <c r="A280" s="345">
        <v>4260</v>
      </c>
      <c r="B280" s="291">
        <v>441400</v>
      </c>
      <c r="C280" s="306" t="s">
        <v>339</v>
      </c>
      <c r="D280" s="339"/>
      <c r="E280" s="339"/>
    </row>
    <row r="281" spans="1:5" ht="15" customHeight="1">
      <c r="A281" s="363">
        <v>4261</v>
      </c>
      <c r="B281" s="291">
        <v>441500</v>
      </c>
      <c r="C281" s="306" t="s">
        <v>340</v>
      </c>
      <c r="D281" s="339"/>
      <c r="E281" s="339"/>
    </row>
    <row r="282" spans="1:5" ht="15" customHeight="1">
      <c r="A282" s="345">
        <v>4262</v>
      </c>
      <c r="B282" s="291">
        <v>441600</v>
      </c>
      <c r="C282" s="306" t="s">
        <v>438</v>
      </c>
      <c r="D282" s="339"/>
      <c r="E282" s="339"/>
    </row>
    <row r="283" spans="1:5" ht="15" customHeight="1">
      <c r="A283" s="363">
        <v>4263</v>
      </c>
      <c r="B283" s="291">
        <v>441700</v>
      </c>
      <c r="C283" s="306" t="s">
        <v>187</v>
      </c>
      <c r="D283" s="339"/>
      <c r="E283" s="339"/>
    </row>
    <row r="284" spans="1:5" ht="15" customHeight="1">
      <c r="A284" s="345">
        <v>4264</v>
      </c>
      <c r="B284" s="361">
        <v>441800</v>
      </c>
      <c r="C284" s="362" t="s">
        <v>188</v>
      </c>
      <c r="D284" s="339"/>
      <c r="E284" s="339"/>
    </row>
    <row r="285" spans="1:5" ht="15" customHeight="1">
      <c r="A285" s="363">
        <v>4265</v>
      </c>
      <c r="B285" s="360">
        <v>441900</v>
      </c>
      <c r="C285" s="355" t="s">
        <v>120</v>
      </c>
      <c r="D285" s="347"/>
      <c r="E285" s="339"/>
    </row>
    <row r="286" spans="1:5" s="400" customFormat="1" ht="15" customHeight="1">
      <c r="A286" s="350">
        <v>4266</v>
      </c>
      <c r="B286" s="284">
        <v>442000</v>
      </c>
      <c r="C286" s="351" t="s">
        <v>1594</v>
      </c>
      <c r="D286" s="338">
        <f>SUM(D287:D292)</f>
        <v>0</v>
      </c>
      <c r="E286" s="338">
        <f>SUM(E287:E292)</f>
        <v>0</v>
      </c>
    </row>
    <row r="287" spans="1:5" ht="24">
      <c r="A287" s="363">
        <v>4267</v>
      </c>
      <c r="B287" s="291">
        <v>442100</v>
      </c>
      <c r="C287" s="306" t="s">
        <v>751</v>
      </c>
      <c r="D287" s="339"/>
      <c r="E287" s="339"/>
    </row>
    <row r="288" spans="1:5" ht="14.25" customHeight="1">
      <c r="A288" s="345">
        <v>4268</v>
      </c>
      <c r="B288" s="291">
        <v>442200</v>
      </c>
      <c r="C288" s="306" t="s">
        <v>189</v>
      </c>
      <c r="D288" s="339"/>
      <c r="E288" s="339"/>
    </row>
    <row r="289" spans="1:5" ht="14.25" customHeight="1">
      <c r="A289" s="363">
        <v>4269</v>
      </c>
      <c r="B289" s="291">
        <v>442300</v>
      </c>
      <c r="C289" s="306" t="s">
        <v>190</v>
      </c>
      <c r="D289" s="339"/>
      <c r="E289" s="339"/>
    </row>
    <row r="290" spans="1:5" ht="14.25" customHeight="1">
      <c r="A290" s="345">
        <v>4270</v>
      </c>
      <c r="B290" s="291">
        <v>442400</v>
      </c>
      <c r="C290" s="306" t="s">
        <v>191</v>
      </c>
      <c r="D290" s="339"/>
      <c r="E290" s="339"/>
    </row>
    <row r="291" spans="1:5" ht="14.25" customHeight="1">
      <c r="A291" s="363">
        <v>4271</v>
      </c>
      <c r="B291" s="291">
        <v>442500</v>
      </c>
      <c r="C291" s="306" t="s">
        <v>440</v>
      </c>
      <c r="D291" s="339"/>
      <c r="E291" s="339"/>
    </row>
    <row r="292" spans="1:5" ht="14.25" customHeight="1">
      <c r="A292" s="345">
        <v>4272</v>
      </c>
      <c r="B292" s="361">
        <v>442600</v>
      </c>
      <c r="C292" s="362" t="s">
        <v>441</v>
      </c>
      <c r="D292" s="339"/>
      <c r="E292" s="339"/>
    </row>
    <row r="293" spans="1:5" s="400" customFormat="1" ht="14.25" customHeight="1">
      <c r="A293" s="350">
        <v>4273</v>
      </c>
      <c r="B293" s="358">
        <v>443000</v>
      </c>
      <c r="C293" s="359" t="s">
        <v>1595</v>
      </c>
      <c r="D293" s="344">
        <f>D294</f>
        <v>0</v>
      </c>
      <c r="E293" s="338">
        <f>E294</f>
        <v>0</v>
      </c>
    </row>
    <row r="294" spans="1:5" ht="14.25" customHeight="1">
      <c r="A294" s="345">
        <v>4274</v>
      </c>
      <c r="B294" s="360">
        <v>443100</v>
      </c>
      <c r="C294" s="355" t="s">
        <v>630</v>
      </c>
      <c r="D294" s="347"/>
      <c r="E294" s="339"/>
    </row>
    <row r="295" spans="1:5" s="400" customFormat="1" ht="14.25" customHeight="1">
      <c r="A295" s="350">
        <v>4275</v>
      </c>
      <c r="B295" s="358">
        <v>444000</v>
      </c>
      <c r="C295" s="359" t="s">
        <v>1596</v>
      </c>
      <c r="D295" s="344">
        <f>SUM(D296:D298)</f>
        <v>0</v>
      </c>
      <c r="E295" s="338">
        <f>SUM(E296:E298)</f>
        <v>0</v>
      </c>
    </row>
    <row r="296" spans="1:5" ht="14.25" customHeight="1">
      <c r="A296" s="345">
        <v>4276</v>
      </c>
      <c r="B296" s="397">
        <v>444100</v>
      </c>
      <c r="C296" s="365" t="s">
        <v>648</v>
      </c>
      <c r="D296" s="339"/>
      <c r="E296" s="339"/>
    </row>
    <row r="297" spans="1:5" ht="14.25" customHeight="1">
      <c r="A297" s="363">
        <v>4277</v>
      </c>
      <c r="B297" s="291">
        <v>444200</v>
      </c>
      <c r="C297" s="306" t="s">
        <v>649</v>
      </c>
      <c r="D297" s="339"/>
      <c r="E297" s="339"/>
    </row>
    <row r="298" spans="1:5" ht="14.25" customHeight="1">
      <c r="A298" s="345">
        <v>4278</v>
      </c>
      <c r="B298" s="361">
        <v>444300</v>
      </c>
      <c r="C298" s="362" t="s">
        <v>752</v>
      </c>
      <c r="D298" s="339"/>
      <c r="E298" s="339"/>
    </row>
    <row r="299" spans="1:5" s="400" customFormat="1" ht="14.25" customHeight="1">
      <c r="A299" s="350">
        <v>4279</v>
      </c>
      <c r="B299" s="358">
        <v>450000</v>
      </c>
      <c r="C299" s="359" t="s">
        <v>1597</v>
      </c>
      <c r="D299" s="344">
        <f>D300+D303+D306+D309</f>
        <v>0</v>
      </c>
      <c r="E299" s="338">
        <f>E300+E303+E306+E309</f>
        <v>0</v>
      </c>
    </row>
    <row r="300" spans="1:5" s="400" customFormat="1" ht="24">
      <c r="A300" s="350">
        <v>4280</v>
      </c>
      <c r="B300" s="284">
        <v>451000</v>
      </c>
      <c r="C300" s="351" t="s">
        <v>1598</v>
      </c>
      <c r="D300" s="338">
        <f>D301+D302</f>
        <v>0</v>
      </c>
      <c r="E300" s="338">
        <f>E301+E302</f>
        <v>0</v>
      </c>
    </row>
    <row r="301" spans="1:5" ht="24">
      <c r="A301" s="363">
        <v>4281</v>
      </c>
      <c r="B301" s="291">
        <v>451100</v>
      </c>
      <c r="C301" s="306" t="s">
        <v>353</v>
      </c>
      <c r="D301" s="339"/>
      <c r="E301" s="339"/>
    </row>
    <row r="302" spans="1:5" ht="24">
      <c r="A302" s="345">
        <v>4282</v>
      </c>
      <c r="B302" s="291">
        <v>451200</v>
      </c>
      <c r="C302" s="306" t="s">
        <v>354</v>
      </c>
      <c r="D302" s="339"/>
      <c r="E302" s="339"/>
    </row>
    <row r="303" spans="1:5" s="400" customFormat="1" ht="24">
      <c r="A303" s="350">
        <v>4283</v>
      </c>
      <c r="B303" s="281">
        <v>452000</v>
      </c>
      <c r="C303" s="304" t="s">
        <v>1599</v>
      </c>
      <c r="D303" s="338">
        <f>D304+D305</f>
        <v>0</v>
      </c>
      <c r="E303" s="338">
        <f>E304+E305</f>
        <v>0</v>
      </c>
    </row>
    <row r="304" spans="1:5" ht="14.25" customHeight="1">
      <c r="A304" s="345">
        <v>4284</v>
      </c>
      <c r="B304" s="291">
        <v>452100</v>
      </c>
      <c r="C304" s="306" t="s">
        <v>355</v>
      </c>
      <c r="D304" s="339"/>
      <c r="E304" s="339"/>
    </row>
    <row r="305" spans="1:5" ht="14.25" customHeight="1">
      <c r="A305" s="363">
        <v>4285</v>
      </c>
      <c r="B305" s="291">
        <v>452200</v>
      </c>
      <c r="C305" s="306" t="s">
        <v>356</v>
      </c>
      <c r="D305" s="339"/>
      <c r="E305" s="339"/>
    </row>
    <row r="306" spans="1:5" s="400" customFormat="1" ht="24">
      <c r="A306" s="350">
        <v>4286</v>
      </c>
      <c r="B306" s="281">
        <v>453000</v>
      </c>
      <c r="C306" s="304" t="s">
        <v>1600</v>
      </c>
      <c r="D306" s="338">
        <f>D307+D308</f>
        <v>0</v>
      </c>
      <c r="E306" s="338">
        <f>E307+E308</f>
        <v>0</v>
      </c>
    </row>
    <row r="307" spans="1:5" ht="14.25" customHeight="1">
      <c r="A307" s="363">
        <v>4287</v>
      </c>
      <c r="B307" s="291">
        <v>453100</v>
      </c>
      <c r="C307" s="306" t="s">
        <v>357</v>
      </c>
      <c r="D307" s="339"/>
      <c r="E307" s="339"/>
    </row>
    <row r="308" spans="1:5" ht="14.25" customHeight="1">
      <c r="A308" s="345">
        <v>4288</v>
      </c>
      <c r="B308" s="291">
        <v>453200</v>
      </c>
      <c r="C308" s="306" t="s">
        <v>358</v>
      </c>
      <c r="D308" s="339"/>
      <c r="E308" s="339"/>
    </row>
    <row r="309" spans="1:5" s="400" customFormat="1" ht="14.25" customHeight="1">
      <c r="A309" s="350">
        <v>4289</v>
      </c>
      <c r="B309" s="281">
        <v>454000</v>
      </c>
      <c r="C309" s="304" t="s">
        <v>1601</v>
      </c>
      <c r="D309" s="338">
        <f>D310+D311</f>
        <v>0</v>
      </c>
      <c r="E309" s="338">
        <f>E310+E311</f>
        <v>0</v>
      </c>
    </row>
    <row r="310" spans="1:5" ht="15" customHeight="1">
      <c r="A310" s="345">
        <v>4290</v>
      </c>
      <c r="B310" s="291">
        <v>454100</v>
      </c>
      <c r="C310" s="306" t="s">
        <v>359</v>
      </c>
      <c r="D310" s="339"/>
      <c r="E310" s="339"/>
    </row>
    <row r="311" spans="1:5" ht="15" customHeight="1">
      <c r="A311" s="363">
        <v>4291</v>
      </c>
      <c r="B311" s="291">
        <v>454200</v>
      </c>
      <c r="C311" s="306" t="s">
        <v>360</v>
      </c>
      <c r="D311" s="339"/>
      <c r="E311" s="339"/>
    </row>
    <row r="312" spans="1:5" s="400" customFormat="1" ht="24">
      <c r="A312" s="350">
        <v>4292</v>
      </c>
      <c r="B312" s="281">
        <v>460000</v>
      </c>
      <c r="C312" s="304" t="s">
        <v>1602</v>
      </c>
      <c r="D312" s="338">
        <f>D313+D316+D319+D322+D325</f>
        <v>487</v>
      </c>
      <c r="E312" s="338">
        <f>E313+E316+E319+E322+E325</f>
        <v>529</v>
      </c>
    </row>
    <row r="313" spans="1:5" s="400" customFormat="1" ht="15" customHeight="1">
      <c r="A313" s="350">
        <v>4293</v>
      </c>
      <c r="B313" s="281">
        <v>461000</v>
      </c>
      <c r="C313" s="304" t="s">
        <v>1603</v>
      </c>
      <c r="D313" s="338">
        <f>D314+D315</f>
        <v>0</v>
      </c>
      <c r="E313" s="338">
        <f>E314+E315</f>
        <v>0</v>
      </c>
    </row>
    <row r="314" spans="1:5" ht="15" customHeight="1">
      <c r="A314" s="345">
        <v>4294</v>
      </c>
      <c r="B314" s="291">
        <v>461100</v>
      </c>
      <c r="C314" s="306" t="s">
        <v>361</v>
      </c>
      <c r="D314" s="339"/>
      <c r="E314" s="339">
        <v>0</v>
      </c>
    </row>
    <row r="315" spans="1:5" ht="15" customHeight="1">
      <c r="A315" s="363">
        <v>4295</v>
      </c>
      <c r="B315" s="291">
        <v>461200</v>
      </c>
      <c r="C315" s="306" t="s">
        <v>362</v>
      </c>
      <c r="D315" s="339"/>
      <c r="E315" s="339">
        <v>0</v>
      </c>
    </row>
    <row r="316" spans="1:5" s="400" customFormat="1" ht="24">
      <c r="A316" s="350">
        <v>4296</v>
      </c>
      <c r="B316" s="281">
        <v>462000</v>
      </c>
      <c r="C316" s="304" t="s">
        <v>1604</v>
      </c>
      <c r="D316" s="338">
        <f>D317+D318</f>
        <v>0</v>
      </c>
      <c r="E316" s="338">
        <f>E317+E318</f>
        <v>0</v>
      </c>
    </row>
    <row r="317" spans="1:5" ht="15" customHeight="1">
      <c r="A317" s="363">
        <v>4297</v>
      </c>
      <c r="B317" s="291">
        <v>462100</v>
      </c>
      <c r="C317" s="306" t="s">
        <v>631</v>
      </c>
      <c r="D317" s="339"/>
      <c r="E317" s="339"/>
    </row>
    <row r="318" spans="1:5" ht="15" customHeight="1">
      <c r="A318" s="345">
        <v>4298</v>
      </c>
      <c r="B318" s="291">
        <v>462200</v>
      </c>
      <c r="C318" s="306" t="s">
        <v>473</v>
      </c>
      <c r="D318" s="339"/>
      <c r="E318" s="339"/>
    </row>
    <row r="319" spans="1:5" s="400" customFormat="1" ht="24">
      <c r="A319" s="350">
        <v>4299</v>
      </c>
      <c r="B319" s="281">
        <v>463000</v>
      </c>
      <c r="C319" s="304" t="s">
        <v>1605</v>
      </c>
      <c r="D319" s="338">
        <f>D320+D321</f>
        <v>0</v>
      </c>
      <c r="E319" s="338">
        <f>E320+E321</f>
        <v>0</v>
      </c>
    </row>
    <row r="320" spans="1:5" ht="15" customHeight="1">
      <c r="A320" s="345">
        <v>4300</v>
      </c>
      <c r="B320" s="291">
        <v>463100</v>
      </c>
      <c r="C320" s="306" t="s">
        <v>325</v>
      </c>
      <c r="D320" s="339"/>
      <c r="E320" s="339"/>
    </row>
    <row r="321" spans="1:5" ht="15" customHeight="1">
      <c r="A321" s="363">
        <v>4301</v>
      </c>
      <c r="B321" s="291">
        <v>463200</v>
      </c>
      <c r="C321" s="306" t="s">
        <v>439</v>
      </c>
      <c r="D321" s="339"/>
      <c r="E321" s="339"/>
    </row>
    <row r="322" spans="1:5" s="400" customFormat="1" ht="24">
      <c r="A322" s="350">
        <v>4302</v>
      </c>
      <c r="B322" s="281">
        <v>464000</v>
      </c>
      <c r="C322" s="304" t="s">
        <v>1606</v>
      </c>
      <c r="D322" s="338">
        <f>D323+D324</f>
        <v>0</v>
      </c>
      <c r="E322" s="338">
        <f>E323+E324</f>
        <v>0</v>
      </c>
    </row>
    <row r="323" spans="1:5" ht="24">
      <c r="A323" s="363">
        <v>4303</v>
      </c>
      <c r="B323" s="291">
        <v>464100</v>
      </c>
      <c r="C323" s="306" t="s">
        <v>57</v>
      </c>
      <c r="D323" s="339"/>
      <c r="E323" s="339"/>
    </row>
    <row r="324" spans="1:5" ht="24">
      <c r="A324" s="345">
        <v>4304</v>
      </c>
      <c r="B324" s="361">
        <v>464200</v>
      </c>
      <c r="C324" s="362" t="s">
        <v>58</v>
      </c>
      <c r="D324" s="339"/>
      <c r="E324" s="339"/>
    </row>
    <row r="325" spans="1:5" s="379" customFormat="1" ht="15" customHeight="1">
      <c r="A325" s="350">
        <v>4305</v>
      </c>
      <c r="B325" s="358">
        <v>465000</v>
      </c>
      <c r="C325" s="359" t="s">
        <v>1607</v>
      </c>
      <c r="D325" s="344">
        <f>D326+D327</f>
        <v>487</v>
      </c>
      <c r="E325" s="344">
        <f>E326+E327</f>
        <v>529</v>
      </c>
    </row>
    <row r="326" spans="1:5" ht="15" customHeight="1">
      <c r="A326" s="345">
        <v>4306</v>
      </c>
      <c r="B326" s="360">
        <v>465100</v>
      </c>
      <c r="C326" s="355" t="s">
        <v>59</v>
      </c>
      <c r="D326" s="347"/>
      <c r="E326" s="339"/>
    </row>
    <row r="327" spans="1:5" ht="15" customHeight="1">
      <c r="A327" s="363">
        <v>4307</v>
      </c>
      <c r="B327" s="360">
        <v>465200</v>
      </c>
      <c r="C327" s="355" t="s">
        <v>60</v>
      </c>
      <c r="D327" s="347">
        <v>487</v>
      </c>
      <c r="E327" s="339">
        <v>529</v>
      </c>
    </row>
    <row r="328" spans="1:5" s="400" customFormat="1" ht="24">
      <c r="A328" s="350">
        <v>4308</v>
      </c>
      <c r="B328" s="284">
        <v>470000</v>
      </c>
      <c r="C328" s="351" t="s">
        <v>1608</v>
      </c>
      <c r="D328" s="338">
        <f>D329+D333</f>
        <v>0</v>
      </c>
      <c r="E328" s="338">
        <f>E329+E333</f>
        <v>0</v>
      </c>
    </row>
    <row r="329" spans="1:5" s="400" customFormat="1" ht="36">
      <c r="A329" s="350">
        <v>4309</v>
      </c>
      <c r="B329" s="281">
        <v>471000</v>
      </c>
      <c r="C329" s="304" t="s">
        <v>1609</v>
      </c>
      <c r="D329" s="338">
        <f>SUM(D330:D332)</f>
        <v>0</v>
      </c>
      <c r="E329" s="338">
        <f>SUM(E330:E332)</f>
        <v>0</v>
      </c>
    </row>
    <row r="330" spans="1:5" ht="24">
      <c r="A330" s="345">
        <v>4310</v>
      </c>
      <c r="B330" s="291">
        <v>471100</v>
      </c>
      <c r="C330" s="306" t="s">
        <v>200</v>
      </c>
      <c r="D330" s="339"/>
      <c r="E330" s="339"/>
    </row>
    <row r="331" spans="1:5" ht="24">
      <c r="A331" s="363">
        <v>4311</v>
      </c>
      <c r="B331" s="291">
        <v>471200</v>
      </c>
      <c r="C331" s="306" t="s">
        <v>93</v>
      </c>
      <c r="D331" s="339"/>
      <c r="E331" s="339"/>
    </row>
    <row r="332" spans="1:5" ht="24">
      <c r="A332" s="345">
        <v>4312</v>
      </c>
      <c r="B332" s="291">
        <v>471900</v>
      </c>
      <c r="C332" s="306" t="s">
        <v>94</v>
      </c>
      <c r="D332" s="339"/>
      <c r="E332" s="339"/>
    </row>
    <row r="333" spans="1:5" s="400" customFormat="1" ht="24">
      <c r="A333" s="350">
        <v>4313</v>
      </c>
      <c r="B333" s="281">
        <v>472000</v>
      </c>
      <c r="C333" s="304" t="s">
        <v>1610</v>
      </c>
      <c r="D333" s="338">
        <f>SUM(D334:D342)</f>
        <v>0</v>
      </c>
      <c r="E333" s="338">
        <f>SUM(E334:E342)</f>
        <v>0</v>
      </c>
    </row>
    <row r="334" spans="1:5" ht="12.75" customHeight="1">
      <c r="A334" s="345">
        <v>4314</v>
      </c>
      <c r="B334" s="291">
        <v>472100</v>
      </c>
      <c r="C334" s="306" t="s">
        <v>95</v>
      </c>
      <c r="D334" s="339"/>
      <c r="E334" s="339"/>
    </row>
    <row r="335" spans="1:5" ht="12.75" customHeight="1">
      <c r="A335" s="363">
        <v>4315</v>
      </c>
      <c r="B335" s="291">
        <v>472200</v>
      </c>
      <c r="C335" s="306" t="s">
        <v>1387</v>
      </c>
      <c r="D335" s="339"/>
      <c r="E335" s="339"/>
    </row>
    <row r="336" spans="1:5" ht="12.75" customHeight="1">
      <c r="A336" s="345">
        <v>4316</v>
      </c>
      <c r="B336" s="291">
        <v>472300</v>
      </c>
      <c r="C336" s="306" t="s">
        <v>1388</v>
      </c>
      <c r="D336" s="339"/>
      <c r="E336" s="339"/>
    </row>
    <row r="337" spans="1:5" ht="12.75" customHeight="1">
      <c r="A337" s="363">
        <v>4317</v>
      </c>
      <c r="B337" s="291">
        <v>472400</v>
      </c>
      <c r="C337" s="306" t="s">
        <v>1389</v>
      </c>
      <c r="D337" s="339"/>
      <c r="E337" s="339"/>
    </row>
    <row r="338" spans="1:5" ht="12.75" customHeight="1">
      <c r="A338" s="345">
        <v>4318</v>
      </c>
      <c r="B338" s="291">
        <v>472500</v>
      </c>
      <c r="C338" s="306" t="s">
        <v>40</v>
      </c>
      <c r="D338" s="339"/>
      <c r="E338" s="339"/>
    </row>
    <row r="339" spans="1:5" ht="12.75" customHeight="1">
      <c r="A339" s="363">
        <v>4319</v>
      </c>
      <c r="B339" s="291">
        <v>472600</v>
      </c>
      <c r="C339" s="306" t="s">
        <v>41</v>
      </c>
      <c r="D339" s="339"/>
      <c r="E339" s="339"/>
    </row>
    <row r="340" spans="1:5" ht="12.75" customHeight="1">
      <c r="A340" s="345">
        <v>4320</v>
      </c>
      <c r="B340" s="291">
        <v>472700</v>
      </c>
      <c r="C340" s="306" t="s">
        <v>1390</v>
      </c>
      <c r="D340" s="339"/>
      <c r="E340" s="339"/>
    </row>
    <row r="341" spans="1:5" ht="12.75" customHeight="1">
      <c r="A341" s="363">
        <v>4321</v>
      </c>
      <c r="B341" s="291">
        <v>472800</v>
      </c>
      <c r="C341" s="306" t="s">
        <v>1391</v>
      </c>
      <c r="D341" s="339"/>
      <c r="E341" s="339"/>
    </row>
    <row r="342" spans="1:5" ht="12.75" customHeight="1">
      <c r="A342" s="345">
        <v>4322</v>
      </c>
      <c r="B342" s="291">
        <v>472900</v>
      </c>
      <c r="C342" s="306" t="s">
        <v>658</v>
      </c>
      <c r="D342" s="339"/>
      <c r="E342" s="339"/>
    </row>
    <row r="343" spans="1:5" s="400" customFormat="1" ht="14.25" customHeight="1">
      <c r="A343" s="350">
        <v>4323</v>
      </c>
      <c r="B343" s="281">
        <v>480000</v>
      </c>
      <c r="C343" s="304" t="s">
        <v>1611</v>
      </c>
      <c r="D343" s="338">
        <f>D344+D347+D351+D353+D356+D358</f>
        <v>385</v>
      </c>
      <c r="E343" s="338">
        <f>E344+E347+E351+E353+E356+E358</f>
        <v>296</v>
      </c>
    </row>
    <row r="344" spans="1:5" s="400" customFormat="1" ht="23.25" customHeight="1">
      <c r="A344" s="350">
        <v>4324</v>
      </c>
      <c r="B344" s="281">
        <v>481000</v>
      </c>
      <c r="C344" s="304" t="s">
        <v>1612</v>
      </c>
      <c r="D344" s="338">
        <f>D345+D346</f>
        <v>0</v>
      </c>
      <c r="E344" s="338">
        <f>E345+E346</f>
        <v>0</v>
      </c>
    </row>
    <row r="345" spans="1:5" ht="24">
      <c r="A345" s="363">
        <v>4325</v>
      </c>
      <c r="B345" s="291">
        <v>481100</v>
      </c>
      <c r="C345" s="306" t="s">
        <v>363</v>
      </c>
      <c r="D345" s="339"/>
      <c r="E345" s="339"/>
    </row>
    <row r="346" spans="1:5">
      <c r="A346" s="363">
        <v>4326</v>
      </c>
      <c r="B346" s="291">
        <v>481900</v>
      </c>
      <c r="C346" s="306" t="s">
        <v>364</v>
      </c>
      <c r="D346" s="339"/>
      <c r="E346" s="339"/>
    </row>
    <row r="347" spans="1:5" s="400" customFormat="1" ht="22.5" customHeight="1">
      <c r="A347" s="350">
        <v>4327</v>
      </c>
      <c r="B347" s="281">
        <v>482000</v>
      </c>
      <c r="C347" s="304" t="s">
        <v>1817</v>
      </c>
      <c r="D347" s="338">
        <f>SUM(D348:D350)</f>
        <v>318</v>
      </c>
      <c r="E347" s="338">
        <f>SUM(E348:E350)</f>
        <v>294</v>
      </c>
    </row>
    <row r="348" spans="1:5" ht="12.75" customHeight="1">
      <c r="A348" s="363">
        <v>4328</v>
      </c>
      <c r="B348" s="291">
        <v>482100</v>
      </c>
      <c r="C348" s="306" t="s">
        <v>186</v>
      </c>
      <c r="D348" s="339">
        <v>316</v>
      </c>
      <c r="E348" s="339">
        <v>294</v>
      </c>
    </row>
    <row r="349" spans="1:5" ht="12.75" customHeight="1">
      <c r="A349" s="363">
        <v>4329</v>
      </c>
      <c r="B349" s="291">
        <v>482200</v>
      </c>
      <c r="C349" s="306" t="s">
        <v>1613</v>
      </c>
      <c r="D349" s="339">
        <v>2</v>
      </c>
      <c r="E349" s="339"/>
    </row>
    <row r="350" spans="1:5" ht="12.75" customHeight="1">
      <c r="A350" s="363">
        <v>4330</v>
      </c>
      <c r="B350" s="291">
        <v>482300</v>
      </c>
      <c r="C350" s="306" t="s">
        <v>1816</v>
      </c>
      <c r="D350" s="339"/>
      <c r="E350" s="339"/>
    </row>
    <row r="351" spans="1:5" s="400" customFormat="1" ht="16.5" customHeight="1">
      <c r="A351" s="350">
        <v>4331</v>
      </c>
      <c r="B351" s="281">
        <v>483000</v>
      </c>
      <c r="C351" s="304" t="s">
        <v>1614</v>
      </c>
      <c r="D351" s="338">
        <f>D352</f>
        <v>67</v>
      </c>
      <c r="E351" s="338">
        <f>E352</f>
        <v>2</v>
      </c>
    </row>
    <row r="352" spans="1:5" ht="15" customHeight="1">
      <c r="A352" s="363">
        <v>4332</v>
      </c>
      <c r="B352" s="291">
        <v>483100</v>
      </c>
      <c r="C352" s="306" t="s">
        <v>0</v>
      </c>
      <c r="D352" s="339">
        <v>67</v>
      </c>
      <c r="E352" s="339">
        <v>2</v>
      </c>
    </row>
    <row r="353" spans="1:5" s="400" customFormat="1" ht="36">
      <c r="A353" s="350">
        <v>4333</v>
      </c>
      <c r="B353" s="281">
        <v>484000</v>
      </c>
      <c r="C353" s="304" t="s">
        <v>1615</v>
      </c>
      <c r="D353" s="338">
        <f>D354+D355</f>
        <v>0</v>
      </c>
      <c r="E353" s="338">
        <f>E354+E355</f>
        <v>0</v>
      </c>
    </row>
    <row r="354" spans="1:5" ht="14.25" customHeight="1">
      <c r="A354" s="363">
        <v>4334</v>
      </c>
      <c r="B354" s="291">
        <v>484100</v>
      </c>
      <c r="C354" s="306" t="s">
        <v>1396</v>
      </c>
      <c r="D354" s="339"/>
      <c r="E354" s="339"/>
    </row>
    <row r="355" spans="1:5" ht="14.25" customHeight="1">
      <c r="A355" s="363">
        <v>4335</v>
      </c>
      <c r="B355" s="291">
        <v>484200</v>
      </c>
      <c r="C355" s="306" t="s">
        <v>455</v>
      </c>
      <c r="D355" s="339"/>
      <c r="E355" s="339"/>
    </row>
    <row r="356" spans="1:5" s="400" customFormat="1" ht="24">
      <c r="A356" s="350">
        <v>4336</v>
      </c>
      <c r="B356" s="281">
        <v>485000</v>
      </c>
      <c r="C356" s="304" t="s">
        <v>1616</v>
      </c>
      <c r="D356" s="338">
        <f>D357</f>
        <v>0</v>
      </c>
      <c r="E356" s="338">
        <f>E357</f>
        <v>0</v>
      </c>
    </row>
    <row r="357" spans="1:5" ht="24">
      <c r="A357" s="363">
        <v>4337</v>
      </c>
      <c r="B357" s="361">
        <v>485100</v>
      </c>
      <c r="C357" s="362" t="s">
        <v>1398</v>
      </c>
      <c r="D357" s="339"/>
      <c r="E357" s="339"/>
    </row>
    <row r="358" spans="1:5" s="379" customFormat="1" ht="36">
      <c r="A358" s="350">
        <v>4338</v>
      </c>
      <c r="B358" s="358">
        <v>489000</v>
      </c>
      <c r="C358" s="359" t="s">
        <v>1617</v>
      </c>
      <c r="D358" s="344">
        <f>D359</f>
        <v>0</v>
      </c>
      <c r="E358" s="344">
        <f>E359</f>
        <v>0</v>
      </c>
    </row>
    <row r="359" spans="1:5" ht="24">
      <c r="A359" s="363">
        <v>4339</v>
      </c>
      <c r="B359" s="360">
        <v>489100</v>
      </c>
      <c r="C359" s="355" t="s">
        <v>582</v>
      </c>
      <c r="D359" s="347"/>
      <c r="E359" s="339"/>
    </row>
    <row r="360" spans="1:5" s="400" customFormat="1" ht="24">
      <c r="A360" s="350">
        <v>4340</v>
      </c>
      <c r="B360" s="284">
        <v>500000</v>
      </c>
      <c r="C360" s="351" t="s">
        <v>1618</v>
      </c>
      <c r="D360" s="338">
        <f>D361+D383+D392+D395+D403</f>
        <v>15616</v>
      </c>
      <c r="E360" s="338">
        <f>E361+E383+E392+E395+E403</f>
        <v>4122</v>
      </c>
    </row>
    <row r="361" spans="1:5" s="400" customFormat="1" ht="15" customHeight="1">
      <c r="A361" s="350">
        <v>4341</v>
      </c>
      <c r="B361" s="281">
        <v>510000</v>
      </c>
      <c r="C361" s="304" t="s">
        <v>1619</v>
      </c>
      <c r="D361" s="338">
        <f>D362+D367+D377+D379+D381</f>
        <v>12344</v>
      </c>
      <c r="E361" s="338">
        <f>E362+E367+E377+E379+E381</f>
        <v>4122</v>
      </c>
    </row>
    <row r="362" spans="1:5" s="400" customFormat="1" ht="15" customHeight="1">
      <c r="A362" s="350">
        <v>4342</v>
      </c>
      <c r="B362" s="281">
        <v>511000</v>
      </c>
      <c r="C362" s="304" t="s">
        <v>1620</v>
      </c>
      <c r="D362" s="338">
        <f>SUM(D363:D366)</f>
        <v>842</v>
      </c>
      <c r="E362" s="338">
        <f>SUM(E363:E366)</f>
        <v>2939</v>
      </c>
    </row>
    <row r="363" spans="1:5" ht="13.5" customHeight="1">
      <c r="A363" s="363">
        <v>4343</v>
      </c>
      <c r="B363" s="291">
        <v>511100</v>
      </c>
      <c r="C363" s="306" t="s">
        <v>571</v>
      </c>
      <c r="D363" s="339"/>
      <c r="E363" s="339"/>
    </row>
    <row r="364" spans="1:5" ht="13.5" customHeight="1">
      <c r="A364" s="363">
        <v>4344</v>
      </c>
      <c r="B364" s="291">
        <v>511200</v>
      </c>
      <c r="C364" s="306" t="s">
        <v>572</v>
      </c>
      <c r="D364" s="339"/>
      <c r="E364" s="339"/>
    </row>
    <row r="365" spans="1:5" ht="13.5" customHeight="1">
      <c r="A365" s="363">
        <v>4345</v>
      </c>
      <c r="B365" s="291">
        <v>511300</v>
      </c>
      <c r="C365" s="306" t="s">
        <v>573</v>
      </c>
      <c r="D365" s="339">
        <v>842</v>
      </c>
      <c r="E365" s="339">
        <v>2939</v>
      </c>
    </row>
    <row r="366" spans="1:5" ht="13.5" customHeight="1">
      <c r="A366" s="363">
        <v>4346</v>
      </c>
      <c r="B366" s="291">
        <v>511400</v>
      </c>
      <c r="C366" s="306" t="s">
        <v>574</v>
      </c>
      <c r="D366" s="339"/>
      <c r="E366" s="339"/>
    </row>
    <row r="367" spans="1:5" s="400" customFormat="1" ht="13.5" customHeight="1">
      <c r="A367" s="350">
        <v>4347</v>
      </c>
      <c r="B367" s="281">
        <v>512000</v>
      </c>
      <c r="C367" s="304" t="s">
        <v>1621</v>
      </c>
      <c r="D367" s="338">
        <f>SUM(D368:D376)</f>
        <v>11502</v>
      </c>
      <c r="E367" s="338">
        <f>SUM(E368:E376)</f>
        <v>1183</v>
      </c>
    </row>
    <row r="368" spans="1:5" ht="13.5" customHeight="1">
      <c r="A368" s="363">
        <v>4348</v>
      </c>
      <c r="B368" s="291">
        <v>512100</v>
      </c>
      <c r="C368" s="306" t="s">
        <v>575</v>
      </c>
      <c r="D368" s="339"/>
      <c r="E368" s="339"/>
    </row>
    <row r="369" spans="1:5" ht="13.5" customHeight="1">
      <c r="A369" s="363">
        <v>4349</v>
      </c>
      <c r="B369" s="291">
        <v>512200</v>
      </c>
      <c r="C369" s="306" t="s">
        <v>183</v>
      </c>
      <c r="D369" s="339">
        <v>76</v>
      </c>
      <c r="E369" s="339">
        <v>715</v>
      </c>
    </row>
    <row r="370" spans="1:5" ht="13.5" customHeight="1">
      <c r="A370" s="363">
        <v>4350</v>
      </c>
      <c r="B370" s="291">
        <v>512300</v>
      </c>
      <c r="C370" s="306" t="s">
        <v>184</v>
      </c>
      <c r="D370" s="339"/>
      <c r="E370" s="339"/>
    </row>
    <row r="371" spans="1:5" ht="13.5" customHeight="1">
      <c r="A371" s="363">
        <v>4351</v>
      </c>
      <c r="B371" s="291">
        <v>512400</v>
      </c>
      <c r="C371" s="306" t="s">
        <v>346</v>
      </c>
      <c r="D371" s="339"/>
      <c r="E371" s="339"/>
    </row>
    <row r="372" spans="1:5" ht="13.5" customHeight="1">
      <c r="A372" s="363">
        <v>4352</v>
      </c>
      <c r="B372" s="291">
        <v>512500</v>
      </c>
      <c r="C372" s="306" t="s">
        <v>185</v>
      </c>
      <c r="D372" s="339">
        <v>11426</v>
      </c>
      <c r="E372" s="339">
        <v>468</v>
      </c>
    </row>
    <row r="373" spans="1:5" ht="13.5" customHeight="1">
      <c r="A373" s="363">
        <v>4353</v>
      </c>
      <c r="B373" s="291">
        <v>512600</v>
      </c>
      <c r="C373" s="306" t="s">
        <v>1404</v>
      </c>
      <c r="D373" s="339"/>
      <c r="E373" s="339"/>
    </row>
    <row r="374" spans="1:5" ht="13.5" customHeight="1">
      <c r="A374" s="363">
        <v>4354</v>
      </c>
      <c r="B374" s="291">
        <v>512700</v>
      </c>
      <c r="C374" s="306" t="s">
        <v>103</v>
      </c>
      <c r="D374" s="339"/>
      <c r="E374" s="339"/>
    </row>
    <row r="375" spans="1:5" ht="13.5" customHeight="1">
      <c r="A375" s="363">
        <v>4355</v>
      </c>
      <c r="B375" s="291">
        <v>512800</v>
      </c>
      <c r="C375" s="306" t="s">
        <v>104</v>
      </c>
      <c r="D375" s="339"/>
      <c r="E375" s="339"/>
    </row>
    <row r="376" spans="1:5" ht="13.5" customHeight="1">
      <c r="A376" s="363">
        <v>4356</v>
      </c>
      <c r="B376" s="361">
        <v>512900</v>
      </c>
      <c r="C376" s="362" t="s">
        <v>576</v>
      </c>
      <c r="D376" s="339"/>
      <c r="E376" s="339"/>
    </row>
    <row r="377" spans="1:5" s="400" customFormat="1" ht="13.5" customHeight="1">
      <c r="A377" s="350">
        <v>4357</v>
      </c>
      <c r="B377" s="358">
        <v>513000</v>
      </c>
      <c r="C377" s="359" t="s">
        <v>1622</v>
      </c>
      <c r="D377" s="344">
        <f>D378</f>
        <v>0</v>
      </c>
      <c r="E377" s="344">
        <f>E378</f>
        <v>0</v>
      </c>
    </row>
    <row r="378" spans="1:5" ht="13.5" customHeight="1">
      <c r="A378" s="363">
        <v>4358</v>
      </c>
      <c r="B378" s="360">
        <v>513100</v>
      </c>
      <c r="C378" s="355" t="s">
        <v>583</v>
      </c>
      <c r="D378" s="347"/>
      <c r="E378" s="339"/>
    </row>
    <row r="379" spans="1:5" s="379" customFormat="1" ht="13.5" customHeight="1">
      <c r="A379" s="350">
        <v>4359</v>
      </c>
      <c r="B379" s="358">
        <v>514000</v>
      </c>
      <c r="C379" s="359" t="s">
        <v>1623</v>
      </c>
      <c r="D379" s="344">
        <f>D380</f>
        <v>0</v>
      </c>
      <c r="E379" s="344">
        <f>E380</f>
        <v>0</v>
      </c>
    </row>
    <row r="380" spans="1:5" ht="13.5" customHeight="1">
      <c r="A380" s="363">
        <v>4360</v>
      </c>
      <c r="B380" s="360">
        <v>514100</v>
      </c>
      <c r="C380" s="355" t="s">
        <v>577</v>
      </c>
      <c r="D380" s="347"/>
      <c r="E380" s="339"/>
    </row>
    <row r="381" spans="1:5" s="379" customFormat="1" ht="13.5" customHeight="1">
      <c r="A381" s="350">
        <v>4361</v>
      </c>
      <c r="B381" s="358">
        <v>515000</v>
      </c>
      <c r="C381" s="359" t="s">
        <v>1624</v>
      </c>
      <c r="D381" s="344">
        <f>D382</f>
        <v>0</v>
      </c>
      <c r="E381" s="344">
        <f>E382</f>
        <v>0</v>
      </c>
    </row>
    <row r="382" spans="1:5" ht="13.5" customHeight="1">
      <c r="A382" s="363">
        <v>4362</v>
      </c>
      <c r="B382" s="360">
        <v>515100</v>
      </c>
      <c r="C382" s="355" t="s">
        <v>462</v>
      </c>
      <c r="D382" s="347"/>
      <c r="E382" s="339"/>
    </row>
    <row r="383" spans="1:5" s="400" customFormat="1" ht="13.5" customHeight="1">
      <c r="A383" s="350">
        <v>4363</v>
      </c>
      <c r="B383" s="284">
        <v>520000</v>
      </c>
      <c r="C383" s="351" t="s">
        <v>1625</v>
      </c>
      <c r="D383" s="338">
        <f>D384+D386+D390</f>
        <v>3272</v>
      </c>
      <c r="E383" s="338">
        <f>E384+E386+E390</f>
        <v>0</v>
      </c>
    </row>
    <row r="384" spans="1:5" s="400" customFormat="1" ht="13.5" customHeight="1">
      <c r="A384" s="350">
        <v>4364</v>
      </c>
      <c r="B384" s="281">
        <v>521000</v>
      </c>
      <c r="C384" s="304" t="s">
        <v>1626</v>
      </c>
      <c r="D384" s="338">
        <f>D385</f>
        <v>0</v>
      </c>
      <c r="E384" s="338">
        <f>E385</f>
        <v>0</v>
      </c>
    </row>
    <row r="385" spans="1:5" ht="13.5" customHeight="1">
      <c r="A385" s="363">
        <v>4365</v>
      </c>
      <c r="B385" s="291">
        <v>521100</v>
      </c>
      <c r="C385" s="306" t="s">
        <v>334</v>
      </c>
      <c r="D385" s="339"/>
      <c r="E385" s="339"/>
    </row>
    <row r="386" spans="1:5" s="400" customFormat="1" ht="13.5" customHeight="1">
      <c r="A386" s="350">
        <v>4366</v>
      </c>
      <c r="B386" s="281">
        <v>522000</v>
      </c>
      <c r="C386" s="304" t="s">
        <v>1627</v>
      </c>
      <c r="D386" s="338">
        <f>SUM(D387:D389)</f>
        <v>0</v>
      </c>
      <c r="E386" s="338">
        <f>SUM(E387:E389)</f>
        <v>0</v>
      </c>
    </row>
    <row r="387" spans="1:5" ht="13.5" customHeight="1">
      <c r="A387" s="363">
        <v>4367</v>
      </c>
      <c r="B387" s="291">
        <v>522100</v>
      </c>
      <c r="C387" s="306" t="s">
        <v>536</v>
      </c>
      <c r="D387" s="339"/>
      <c r="E387" s="339"/>
    </row>
    <row r="388" spans="1:5" ht="13.5" customHeight="1">
      <c r="A388" s="363">
        <v>4368</v>
      </c>
      <c r="B388" s="291">
        <v>522200</v>
      </c>
      <c r="C388" s="306" t="s">
        <v>328</v>
      </c>
      <c r="D388" s="339"/>
      <c r="E388" s="339"/>
    </row>
    <row r="389" spans="1:5" ht="13.5" customHeight="1">
      <c r="A389" s="363">
        <v>4369</v>
      </c>
      <c r="B389" s="291">
        <v>522300</v>
      </c>
      <c r="C389" s="306" t="s">
        <v>329</v>
      </c>
      <c r="D389" s="339"/>
      <c r="E389" s="339"/>
    </row>
    <row r="390" spans="1:5" s="400" customFormat="1" ht="13.5" customHeight="1">
      <c r="A390" s="350">
        <v>4370</v>
      </c>
      <c r="B390" s="281">
        <v>523000</v>
      </c>
      <c r="C390" s="304" t="s">
        <v>1628</v>
      </c>
      <c r="D390" s="338">
        <f>D391</f>
        <v>3272</v>
      </c>
      <c r="E390" s="338">
        <f>E391</f>
        <v>0</v>
      </c>
    </row>
    <row r="391" spans="1:5" ht="13.5" customHeight="1">
      <c r="A391" s="363">
        <v>4371</v>
      </c>
      <c r="B391" s="291">
        <v>523100</v>
      </c>
      <c r="C391" s="306" t="s">
        <v>330</v>
      </c>
      <c r="D391" s="339">
        <v>3272</v>
      </c>
      <c r="E391" s="339"/>
    </row>
    <row r="392" spans="1:5" s="400" customFormat="1" ht="13.5" customHeight="1">
      <c r="A392" s="350">
        <v>4372</v>
      </c>
      <c r="B392" s="281">
        <v>530000</v>
      </c>
      <c r="C392" s="304" t="s">
        <v>1629</v>
      </c>
      <c r="D392" s="338">
        <f>D393</f>
        <v>0</v>
      </c>
      <c r="E392" s="338">
        <f>E393</f>
        <v>0</v>
      </c>
    </row>
    <row r="393" spans="1:5" s="400" customFormat="1" ht="13.5" customHeight="1">
      <c r="A393" s="350">
        <v>4373</v>
      </c>
      <c r="B393" s="281">
        <v>531000</v>
      </c>
      <c r="C393" s="304" t="s">
        <v>1630</v>
      </c>
      <c r="D393" s="338">
        <f>D394</f>
        <v>0</v>
      </c>
      <c r="E393" s="338">
        <f>E394</f>
        <v>0</v>
      </c>
    </row>
    <row r="394" spans="1:5" ht="13.5" customHeight="1">
      <c r="A394" s="363">
        <v>4374</v>
      </c>
      <c r="B394" s="291">
        <v>531100</v>
      </c>
      <c r="C394" s="306" t="s">
        <v>437</v>
      </c>
      <c r="D394" s="339"/>
      <c r="E394" s="339"/>
    </row>
    <row r="395" spans="1:5" s="400" customFormat="1" ht="13.5" customHeight="1">
      <c r="A395" s="350">
        <v>4375</v>
      </c>
      <c r="B395" s="281">
        <v>540000</v>
      </c>
      <c r="C395" s="304" t="s">
        <v>1631</v>
      </c>
      <c r="D395" s="338">
        <f>D396+D398+D400</f>
        <v>0</v>
      </c>
      <c r="E395" s="338">
        <f>E396+E398+E400</f>
        <v>0</v>
      </c>
    </row>
    <row r="396" spans="1:5" s="400" customFormat="1" ht="13.5" customHeight="1">
      <c r="A396" s="350">
        <v>4376</v>
      </c>
      <c r="B396" s="281">
        <v>541000</v>
      </c>
      <c r="C396" s="304" t="s">
        <v>1632</v>
      </c>
      <c r="D396" s="338">
        <f>D397</f>
        <v>0</v>
      </c>
      <c r="E396" s="338">
        <f>E397</f>
        <v>0</v>
      </c>
    </row>
    <row r="397" spans="1:5" ht="13.5" customHeight="1">
      <c r="A397" s="363">
        <v>4377</v>
      </c>
      <c r="B397" s="291">
        <v>541100</v>
      </c>
      <c r="C397" s="306" t="s">
        <v>368</v>
      </c>
      <c r="D397" s="339"/>
      <c r="E397" s="339"/>
    </row>
    <row r="398" spans="1:5" s="400" customFormat="1" ht="13.5" customHeight="1">
      <c r="A398" s="350">
        <v>4378</v>
      </c>
      <c r="B398" s="281">
        <v>542000</v>
      </c>
      <c r="C398" s="304" t="s">
        <v>1633</v>
      </c>
      <c r="D398" s="338">
        <f>D399</f>
        <v>0</v>
      </c>
      <c r="E398" s="338">
        <f>E399</f>
        <v>0</v>
      </c>
    </row>
    <row r="399" spans="1:5" ht="13.5" customHeight="1">
      <c r="A399" s="363">
        <v>4379</v>
      </c>
      <c r="B399" s="291">
        <v>542100</v>
      </c>
      <c r="C399" s="306" t="s">
        <v>331</v>
      </c>
      <c r="D399" s="339"/>
      <c r="E399" s="339"/>
    </row>
    <row r="400" spans="1:5" s="400" customFormat="1" ht="13.5" customHeight="1">
      <c r="A400" s="350">
        <v>4380</v>
      </c>
      <c r="B400" s="281">
        <v>543000</v>
      </c>
      <c r="C400" s="304" t="s">
        <v>1634</v>
      </c>
      <c r="D400" s="338">
        <f>D401+D402</f>
        <v>0</v>
      </c>
      <c r="E400" s="338">
        <f>E401+E402</f>
        <v>0</v>
      </c>
    </row>
    <row r="401" spans="1:5" ht="13.5" customHeight="1">
      <c r="A401" s="363">
        <v>4381</v>
      </c>
      <c r="B401" s="291">
        <v>543100</v>
      </c>
      <c r="C401" s="306" t="s">
        <v>332</v>
      </c>
      <c r="D401" s="339"/>
      <c r="E401" s="339"/>
    </row>
    <row r="402" spans="1:5" ht="13.5" customHeight="1">
      <c r="A402" s="363">
        <v>4382</v>
      </c>
      <c r="B402" s="361">
        <v>543200</v>
      </c>
      <c r="C402" s="362" t="s">
        <v>333</v>
      </c>
      <c r="D402" s="339"/>
      <c r="E402" s="339"/>
    </row>
    <row r="403" spans="1:5" s="379" customFormat="1" ht="36">
      <c r="A403" s="350">
        <v>4383</v>
      </c>
      <c r="B403" s="358">
        <v>55000</v>
      </c>
      <c r="C403" s="359" t="s">
        <v>1635</v>
      </c>
      <c r="D403" s="344">
        <f>D404</f>
        <v>0</v>
      </c>
      <c r="E403" s="344">
        <f>E404</f>
        <v>0</v>
      </c>
    </row>
    <row r="404" spans="1:5" s="379" customFormat="1" ht="36">
      <c r="A404" s="350">
        <v>4384</v>
      </c>
      <c r="B404" s="358">
        <v>551000</v>
      </c>
      <c r="C404" s="359" t="s">
        <v>1636</v>
      </c>
      <c r="D404" s="344">
        <f>D405</f>
        <v>0</v>
      </c>
      <c r="E404" s="344">
        <f>E405</f>
        <v>0</v>
      </c>
    </row>
    <row r="405" spans="1:5" ht="24">
      <c r="A405" s="363">
        <v>4385</v>
      </c>
      <c r="B405" s="360">
        <v>551100</v>
      </c>
      <c r="C405" s="355" t="s">
        <v>643</v>
      </c>
      <c r="D405" s="347"/>
      <c r="E405" s="339"/>
    </row>
    <row r="406" spans="1:5" s="400" customFormat="1" ht="24">
      <c r="A406" s="350">
        <v>4386</v>
      </c>
      <c r="B406" s="284">
        <v>600000</v>
      </c>
      <c r="C406" s="351" t="s">
        <v>1637</v>
      </c>
      <c r="D406" s="338">
        <f>D407+D432</f>
        <v>0</v>
      </c>
      <c r="E406" s="338">
        <f>E407+E432</f>
        <v>0</v>
      </c>
    </row>
    <row r="407" spans="1:5" s="400" customFormat="1">
      <c r="A407" s="350">
        <v>4387</v>
      </c>
      <c r="B407" s="281">
        <v>610000</v>
      </c>
      <c r="C407" s="304" t="s">
        <v>1638</v>
      </c>
      <c r="D407" s="338">
        <f>D408+D418+D426+D428+D430</f>
        <v>0</v>
      </c>
      <c r="E407" s="338">
        <f>E408+E418+E426+E428+E430</f>
        <v>0</v>
      </c>
    </row>
    <row r="408" spans="1:5" s="400" customFormat="1" ht="24">
      <c r="A408" s="350">
        <v>4388</v>
      </c>
      <c r="B408" s="281">
        <v>611000</v>
      </c>
      <c r="C408" s="304" t="s">
        <v>1639</v>
      </c>
      <c r="D408" s="338">
        <f>SUM(D409:D417)</f>
        <v>0</v>
      </c>
      <c r="E408" s="338">
        <f>SUM(E409:E417)</f>
        <v>0</v>
      </c>
    </row>
    <row r="409" spans="1:5" ht="14.25" customHeight="1">
      <c r="A409" s="363">
        <v>4389</v>
      </c>
      <c r="B409" s="291">
        <v>611100</v>
      </c>
      <c r="C409" s="306" t="s">
        <v>344</v>
      </c>
      <c r="D409" s="339"/>
      <c r="E409" s="339"/>
    </row>
    <row r="410" spans="1:5" ht="14.25" customHeight="1">
      <c r="A410" s="363">
        <v>4390</v>
      </c>
      <c r="B410" s="291">
        <v>611200</v>
      </c>
      <c r="C410" s="306" t="s">
        <v>345</v>
      </c>
      <c r="D410" s="339"/>
      <c r="E410" s="339"/>
    </row>
    <row r="411" spans="1:5" ht="14.25" customHeight="1">
      <c r="A411" s="363">
        <v>4391</v>
      </c>
      <c r="B411" s="291">
        <v>611300</v>
      </c>
      <c r="C411" s="306" t="s">
        <v>490</v>
      </c>
      <c r="D411" s="339"/>
      <c r="E411" s="339"/>
    </row>
    <row r="412" spans="1:5" ht="14.25" customHeight="1">
      <c r="A412" s="363">
        <v>4392</v>
      </c>
      <c r="B412" s="291">
        <v>611400</v>
      </c>
      <c r="C412" s="306" t="s">
        <v>491</v>
      </c>
      <c r="D412" s="339"/>
      <c r="E412" s="339"/>
    </row>
    <row r="413" spans="1:5" ht="14.25" customHeight="1">
      <c r="A413" s="363">
        <v>4393</v>
      </c>
      <c r="B413" s="291">
        <v>611500</v>
      </c>
      <c r="C413" s="306" t="s">
        <v>492</v>
      </c>
      <c r="D413" s="339"/>
      <c r="E413" s="339"/>
    </row>
    <row r="414" spans="1:5" ht="14.25" customHeight="1">
      <c r="A414" s="363">
        <v>4394</v>
      </c>
      <c r="B414" s="291">
        <v>611600</v>
      </c>
      <c r="C414" s="306" t="s">
        <v>493</v>
      </c>
      <c r="D414" s="339"/>
      <c r="E414" s="339"/>
    </row>
    <row r="415" spans="1:5" ht="14.25" customHeight="1">
      <c r="A415" s="363">
        <v>4395</v>
      </c>
      <c r="B415" s="291">
        <v>611700</v>
      </c>
      <c r="C415" s="306" t="s">
        <v>1493</v>
      </c>
      <c r="D415" s="339"/>
      <c r="E415" s="339"/>
    </row>
    <row r="416" spans="1:5" ht="14.25" customHeight="1">
      <c r="A416" s="363">
        <v>4396</v>
      </c>
      <c r="B416" s="291">
        <v>611800</v>
      </c>
      <c r="C416" s="306" t="s">
        <v>494</v>
      </c>
      <c r="D416" s="339"/>
      <c r="E416" s="339"/>
    </row>
    <row r="417" spans="1:5" ht="14.25" customHeight="1">
      <c r="A417" s="363">
        <v>4397</v>
      </c>
      <c r="B417" s="291">
        <v>611900</v>
      </c>
      <c r="C417" s="306" t="s">
        <v>193</v>
      </c>
      <c r="D417" s="339"/>
      <c r="E417" s="339"/>
    </row>
    <row r="418" spans="1:5" s="400" customFormat="1" ht="24">
      <c r="A418" s="350">
        <v>4398</v>
      </c>
      <c r="B418" s="281">
        <v>612000</v>
      </c>
      <c r="C418" s="304" t="s">
        <v>1640</v>
      </c>
      <c r="D418" s="338">
        <f>SUM(D419:D425)</f>
        <v>0</v>
      </c>
      <c r="E418" s="338">
        <f>SUM(E419:E425)</f>
        <v>0</v>
      </c>
    </row>
    <row r="419" spans="1:5" ht="24">
      <c r="A419" s="363">
        <v>4399</v>
      </c>
      <c r="B419" s="291">
        <v>612100</v>
      </c>
      <c r="C419" s="306" t="s">
        <v>755</v>
      </c>
      <c r="D419" s="339"/>
      <c r="E419" s="339"/>
    </row>
    <row r="420" spans="1:5" ht="14.25" customHeight="1">
      <c r="A420" s="363">
        <v>4400</v>
      </c>
      <c r="B420" s="291">
        <v>612200</v>
      </c>
      <c r="C420" s="306" t="s">
        <v>495</v>
      </c>
      <c r="D420" s="339"/>
      <c r="E420" s="339"/>
    </row>
    <row r="421" spans="1:5" ht="14.25" customHeight="1">
      <c r="A421" s="363">
        <v>4401</v>
      </c>
      <c r="B421" s="291">
        <v>612300</v>
      </c>
      <c r="C421" s="306" t="s">
        <v>105</v>
      </c>
      <c r="D421" s="339"/>
      <c r="E421" s="339"/>
    </row>
    <row r="422" spans="1:5" ht="14.25" customHeight="1">
      <c r="A422" s="363">
        <v>4402</v>
      </c>
      <c r="B422" s="291">
        <v>612400</v>
      </c>
      <c r="C422" s="306" t="s">
        <v>1495</v>
      </c>
      <c r="D422" s="339"/>
      <c r="E422" s="339"/>
    </row>
    <row r="423" spans="1:5" ht="14.25" customHeight="1">
      <c r="A423" s="363">
        <v>4403</v>
      </c>
      <c r="B423" s="291">
        <v>612500</v>
      </c>
      <c r="C423" s="306" t="s">
        <v>1496</v>
      </c>
      <c r="D423" s="339"/>
      <c r="E423" s="339"/>
    </row>
    <row r="424" spans="1:5" ht="14.25" customHeight="1">
      <c r="A424" s="363">
        <v>4404</v>
      </c>
      <c r="B424" s="291">
        <v>612600</v>
      </c>
      <c r="C424" s="306" t="s">
        <v>106</v>
      </c>
      <c r="D424" s="339"/>
      <c r="E424" s="339"/>
    </row>
    <row r="425" spans="1:5" ht="14.25" customHeight="1">
      <c r="A425" s="363">
        <v>4405</v>
      </c>
      <c r="B425" s="291">
        <v>612900</v>
      </c>
      <c r="C425" s="306" t="s">
        <v>665</v>
      </c>
      <c r="D425" s="339"/>
      <c r="E425" s="339"/>
    </row>
    <row r="426" spans="1:5" s="400" customFormat="1" ht="14.25" customHeight="1">
      <c r="A426" s="350">
        <v>4406</v>
      </c>
      <c r="B426" s="281">
        <v>613000</v>
      </c>
      <c r="C426" s="304" t="s">
        <v>1641</v>
      </c>
      <c r="D426" s="338">
        <f>D427</f>
        <v>0</v>
      </c>
      <c r="E426" s="338">
        <f>E427</f>
        <v>0</v>
      </c>
    </row>
    <row r="427" spans="1:5" s="401" customFormat="1" ht="14.25" customHeight="1">
      <c r="A427" s="363">
        <v>4407</v>
      </c>
      <c r="B427" s="361">
        <v>613100</v>
      </c>
      <c r="C427" s="362" t="s">
        <v>107</v>
      </c>
      <c r="D427" s="339"/>
      <c r="E427" s="339"/>
    </row>
    <row r="428" spans="1:5" s="400" customFormat="1" ht="16.5" customHeight="1">
      <c r="A428" s="350">
        <v>4408</v>
      </c>
      <c r="B428" s="358">
        <v>614000</v>
      </c>
      <c r="C428" s="359" t="s">
        <v>1642</v>
      </c>
      <c r="D428" s="338">
        <f>D429</f>
        <v>0</v>
      </c>
      <c r="E428" s="338">
        <f>E429</f>
        <v>0</v>
      </c>
    </row>
    <row r="429" spans="1:5" ht="15" customHeight="1">
      <c r="A429" s="363">
        <v>4409</v>
      </c>
      <c r="B429" s="360">
        <v>614100</v>
      </c>
      <c r="C429" s="355" t="s">
        <v>149</v>
      </c>
      <c r="D429" s="347"/>
      <c r="E429" s="339"/>
    </row>
    <row r="430" spans="1:5" ht="24">
      <c r="A430" s="350">
        <v>4410</v>
      </c>
      <c r="B430" s="358">
        <v>615000</v>
      </c>
      <c r="C430" s="359" t="s">
        <v>1643</v>
      </c>
      <c r="D430" s="403">
        <f>D431</f>
        <v>0</v>
      </c>
      <c r="E430" s="403">
        <f>E431</f>
        <v>0</v>
      </c>
    </row>
    <row r="431" spans="1:5" ht="15" customHeight="1">
      <c r="A431" s="363">
        <v>4411</v>
      </c>
      <c r="B431" s="360">
        <v>615100</v>
      </c>
      <c r="C431" s="355" t="s">
        <v>756</v>
      </c>
      <c r="D431" s="390"/>
      <c r="E431" s="391"/>
    </row>
    <row r="432" spans="1:5" s="400" customFormat="1" ht="15.75" customHeight="1">
      <c r="A432" s="350">
        <v>4412</v>
      </c>
      <c r="B432" s="284">
        <v>620000</v>
      </c>
      <c r="C432" s="351" t="s">
        <v>1644</v>
      </c>
      <c r="D432" s="338">
        <f>D433+D443+D452</f>
        <v>0</v>
      </c>
      <c r="E432" s="338">
        <f>E433+E443+E452</f>
        <v>0</v>
      </c>
    </row>
    <row r="433" spans="1:5" s="400" customFormat="1" ht="24">
      <c r="A433" s="350">
        <v>4413</v>
      </c>
      <c r="B433" s="281">
        <v>621000</v>
      </c>
      <c r="C433" s="304" t="s">
        <v>1645</v>
      </c>
      <c r="D433" s="338">
        <f>SUM(D434:D442)</f>
        <v>0</v>
      </c>
      <c r="E433" s="338">
        <f>SUM(E434:E442)</f>
        <v>0</v>
      </c>
    </row>
    <row r="434" spans="1:5" ht="14.25" customHeight="1">
      <c r="A434" s="363">
        <v>4414</v>
      </c>
      <c r="B434" s="291">
        <v>621100</v>
      </c>
      <c r="C434" s="306" t="s">
        <v>108</v>
      </c>
      <c r="D434" s="339"/>
      <c r="E434" s="339"/>
    </row>
    <row r="435" spans="1:5" ht="14.25" customHeight="1">
      <c r="A435" s="363">
        <v>4415</v>
      </c>
      <c r="B435" s="291">
        <v>621200</v>
      </c>
      <c r="C435" s="306" t="s">
        <v>335</v>
      </c>
      <c r="D435" s="339"/>
      <c r="E435" s="339"/>
    </row>
    <row r="436" spans="1:5" ht="14.25" customHeight="1">
      <c r="A436" s="363">
        <v>4416</v>
      </c>
      <c r="B436" s="291">
        <v>621300</v>
      </c>
      <c r="C436" s="306" t="s">
        <v>487</v>
      </c>
      <c r="D436" s="339"/>
      <c r="E436" s="339"/>
    </row>
    <row r="437" spans="1:5" ht="14.25" customHeight="1">
      <c r="A437" s="363">
        <v>4417</v>
      </c>
      <c r="B437" s="291">
        <v>621400</v>
      </c>
      <c r="C437" s="306" t="s">
        <v>150</v>
      </c>
      <c r="D437" s="339"/>
      <c r="E437" s="339"/>
    </row>
    <row r="438" spans="1:5" ht="14.25" customHeight="1">
      <c r="A438" s="363">
        <v>4418</v>
      </c>
      <c r="B438" s="291">
        <v>621500</v>
      </c>
      <c r="C438" s="306" t="s">
        <v>109</v>
      </c>
      <c r="D438" s="339"/>
      <c r="E438" s="339"/>
    </row>
    <row r="439" spans="1:5" ht="14.25" customHeight="1">
      <c r="A439" s="363">
        <v>4419</v>
      </c>
      <c r="B439" s="291">
        <v>621600</v>
      </c>
      <c r="C439" s="306" t="s">
        <v>488</v>
      </c>
      <c r="D439" s="339"/>
      <c r="E439" s="339"/>
    </row>
    <row r="440" spans="1:5" ht="14.25" customHeight="1">
      <c r="A440" s="363">
        <v>4420</v>
      </c>
      <c r="B440" s="291">
        <v>621700</v>
      </c>
      <c r="C440" s="306" t="s">
        <v>348</v>
      </c>
      <c r="D440" s="339"/>
      <c r="E440" s="339"/>
    </row>
    <row r="441" spans="1:5" ht="14.25" customHeight="1">
      <c r="A441" s="363">
        <v>4421</v>
      </c>
      <c r="B441" s="291">
        <v>621800</v>
      </c>
      <c r="C441" s="306" t="s">
        <v>489</v>
      </c>
      <c r="D441" s="339"/>
      <c r="E441" s="339"/>
    </row>
    <row r="442" spans="1:5" ht="14.25" customHeight="1">
      <c r="A442" s="363">
        <v>4422</v>
      </c>
      <c r="B442" s="291">
        <v>621900</v>
      </c>
      <c r="C442" s="306" t="s">
        <v>349</v>
      </c>
      <c r="D442" s="339"/>
      <c r="E442" s="339"/>
    </row>
    <row r="443" spans="1:5" s="400" customFormat="1" ht="24">
      <c r="A443" s="350">
        <v>4423</v>
      </c>
      <c r="B443" s="281">
        <v>622000</v>
      </c>
      <c r="C443" s="304" t="s">
        <v>1646</v>
      </c>
      <c r="D443" s="338">
        <f>SUM(D444:D451)</f>
        <v>0</v>
      </c>
      <c r="E443" s="338">
        <f>SUM(E444:E451)</f>
        <v>0</v>
      </c>
    </row>
    <row r="444" spans="1:5" ht="14.25" customHeight="1">
      <c r="A444" s="363">
        <v>4424</v>
      </c>
      <c r="B444" s="291">
        <v>622100</v>
      </c>
      <c r="C444" s="306" t="s">
        <v>350</v>
      </c>
      <c r="D444" s="339"/>
      <c r="E444" s="339"/>
    </row>
    <row r="445" spans="1:5" ht="14.25" customHeight="1">
      <c r="A445" s="363">
        <v>4425</v>
      </c>
      <c r="B445" s="291">
        <v>622200</v>
      </c>
      <c r="C445" s="306" t="s">
        <v>644</v>
      </c>
      <c r="D445" s="339"/>
      <c r="E445" s="339"/>
    </row>
    <row r="446" spans="1:5" ht="14.25" customHeight="1">
      <c r="A446" s="363">
        <v>4426</v>
      </c>
      <c r="B446" s="291">
        <v>622300</v>
      </c>
      <c r="C446" s="306" t="s">
        <v>645</v>
      </c>
      <c r="D446" s="339"/>
      <c r="E446" s="339"/>
    </row>
    <row r="447" spans="1:5" ht="14.25" customHeight="1">
      <c r="A447" s="363">
        <v>4427</v>
      </c>
      <c r="B447" s="291">
        <v>622400</v>
      </c>
      <c r="C447" s="306" t="s">
        <v>646</v>
      </c>
      <c r="D447" s="339"/>
      <c r="E447" s="339"/>
    </row>
    <row r="448" spans="1:5" ht="14.25" customHeight="1">
      <c r="A448" s="363">
        <v>4428</v>
      </c>
      <c r="B448" s="291">
        <v>622500</v>
      </c>
      <c r="C448" s="306" t="s">
        <v>647</v>
      </c>
      <c r="D448" s="339"/>
      <c r="E448" s="339"/>
    </row>
    <row r="449" spans="1:5" ht="14.25" customHeight="1">
      <c r="A449" s="363">
        <v>4429</v>
      </c>
      <c r="B449" s="353">
        <v>622600</v>
      </c>
      <c r="C449" s="306" t="s">
        <v>352</v>
      </c>
      <c r="D449" s="339"/>
      <c r="E449" s="339"/>
    </row>
    <row r="450" spans="1:5" ht="14.25" customHeight="1">
      <c r="A450" s="363">
        <v>4430</v>
      </c>
      <c r="B450" s="404">
        <v>622700</v>
      </c>
      <c r="C450" s="362" t="s">
        <v>351</v>
      </c>
      <c r="D450" s="339"/>
      <c r="E450" s="339"/>
    </row>
    <row r="451" spans="1:5" ht="14.25" customHeight="1">
      <c r="A451" s="363">
        <v>4431</v>
      </c>
      <c r="B451" s="360">
        <v>622800</v>
      </c>
      <c r="C451" s="355" t="s">
        <v>151</v>
      </c>
      <c r="D451" s="347"/>
      <c r="E451" s="339"/>
    </row>
    <row r="452" spans="1:5" s="379" customFormat="1" ht="36">
      <c r="A452" s="350">
        <v>4432</v>
      </c>
      <c r="B452" s="358">
        <v>623000</v>
      </c>
      <c r="C452" s="359" t="s">
        <v>1647</v>
      </c>
      <c r="D452" s="344">
        <f>D453</f>
        <v>0</v>
      </c>
      <c r="E452" s="344">
        <f>E453</f>
        <v>0</v>
      </c>
    </row>
    <row r="453" spans="1:5" ht="24">
      <c r="A453" s="363">
        <v>4433</v>
      </c>
      <c r="B453" s="360">
        <v>623100</v>
      </c>
      <c r="C453" s="355" t="s">
        <v>1504</v>
      </c>
      <c r="D453" s="347"/>
      <c r="E453" s="339"/>
    </row>
    <row r="454" spans="1:5" s="379" customFormat="1" ht="15" customHeight="1">
      <c r="A454" s="350">
        <v>4434</v>
      </c>
      <c r="B454" s="398"/>
      <c r="C454" s="351" t="s">
        <v>1648</v>
      </c>
      <c r="D454" s="338">
        <f>IF(D21-D191&gt;0,D21-D191,0)</f>
        <v>1234</v>
      </c>
      <c r="E454" s="338">
        <f>IF(E21-E191&gt;0,E21-E191,0)</f>
        <v>6206</v>
      </c>
    </row>
    <row r="455" spans="1:5" s="379" customFormat="1" ht="15" customHeight="1">
      <c r="A455" s="350">
        <v>4435</v>
      </c>
      <c r="B455" s="405"/>
      <c r="C455" s="304" t="s">
        <v>1649</v>
      </c>
      <c r="D455" s="338">
        <f>IF(D191-D21&gt;0,D191-D21,0)</f>
        <v>0</v>
      </c>
      <c r="E455" s="338">
        <f>IF(E191-E21&gt;0,E191-E21,0)</f>
        <v>0</v>
      </c>
    </row>
    <row r="456" spans="1:5" ht="15" customHeight="1">
      <c r="A456" s="350">
        <v>4436</v>
      </c>
      <c r="B456" s="281"/>
      <c r="C456" s="304" t="s">
        <v>1650</v>
      </c>
      <c r="D456" s="406">
        <v>5465</v>
      </c>
      <c r="E456" s="406">
        <v>6134</v>
      </c>
    </row>
    <row r="457" spans="1:5" s="400" customFormat="1" ht="24">
      <c r="A457" s="350">
        <v>4437</v>
      </c>
      <c r="B457" s="281"/>
      <c r="C457" s="304" t="s">
        <v>1651</v>
      </c>
      <c r="D457" s="338">
        <f>D21+D458</f>
        <v>249330</v>
      </c>
      <c r="E457" s="338">
        <f>E21+E458</f>
        <v>272248</v>
      </c>
    </row>
    <row r="458" spans="1:5" ht="24">
      <c r="A458" s="363">
        <v>4438</v>
      </c>
      <c r="B458" s="281"/>
      <c r="C458" s="407" t="s">
        <v>1652</v>
      </c>
      <c r="D458" s="339">
        <v>921</v>
      </c>
      <c r="E458" s="339"/>
    </row>
    <row r="459" spans="1:5" s="400" customFormat="1" ht="24">
      <c r="A459" s="350">
        <v>4439</v>
      </c>
      <c r="B459" s="281"/>
      <c r="C459" s="304" t="s">
        <v>1653</v>
      </c>
      <c r="D459" s="338">
        <f>D191-D460+D461</f>
        <v>248661</v>
      </c>
      <c r="E459" s="338">
        <f>E191-E460+E461</f>
        <v>265861</v>
      </c>
    </row>
    <row r="460" spans="1:5" ht="24">
      <c r="A460" s="363">
        <v>4440</v>
      </c>
      <c r="B460" s="281"/>
      <c r="C460" s="408" t="s">
        <v>1654</v>
      </c>
      <c r="D460" s="339">
        <v>204</v>
      </c>
      <c r="E460" s="339">
        <v>181</v>
      </c>
    </row>
    <row r="461" spans="1:5" ht="24">
      <c r="A461" s="363">
        <v>4441</v>
      </c>
      <c r="B461" s="348"/>
      <c r="C461" s="355" t="s">
        <v>1655</v>
      </c>
      <c r="D461" s="347">
        <v>1690</v>
      </c>
      <c r="E461" s="339"/>
    </row>
    <row r="462" spans="1:5" s="400" customFormat="1" ht="24">
      <c r="A462" s="350">
        <v>4442</v>
      </c>
      <c r="B462" s="281"/>
      <c r="C462" s="351" t="s">
        <v>1656</v>
      </c>
      <c r="D462" s="338">
        <f>D456+D457-D459</f>
        <v>6134</v>
      </c>
      <c r="E462" s="338">
        <f>E456+E457-E459</f>
        <v>12521</v>
      </c>
    </row>
    <row r="463" spans="1:5" ht="16.5" customHeight="1">
      <c r="A463" s="409"/>
      <c r="B463" s="271"/>
      <c r="C463" s="271"/>
      <c r="D463" s="271"/>
      <c r="E463" s="271"/>
    </row>
    <row r="464" spans="1:5">
      <c r="A464" s="393" t="s">
        <v>1657</v>
      </c>
      <c r="C464" s="324" t="s">
        <v>1658</v>
      </c>
      <c r="D464" s="679" t="s">
        <v>1659</v>
      </c>
      <c r="E464" s="679"/>
    </row>
    <row r="465" spans="1:5">
      <c r="A465" s="410"/>
      <c r="B465" s="394"/>
      <c r="C465" s="326" t="s">
        <v>1660</v>
      </c>
      <c r="D465" s="271"/>
      <c r="E465" s="271"/>
    </row>
    <row r="466" spans="1:5">
      <c r="A466" s="410"/>
      <c r="B466" s="271"/>
      <c r="C466" s="271"/>
      <c r="D466" s="271"/>
      <c r="E466" s="271"/>
    </row>
    <row r="467" spans="1:5">
      <c r="A467" s="410"/>
      <c r="B467" s="271"/>
      <c r="C467" s="271"/>
      <c r="D467" s="271"/>
      <c r="E467" s="271"/>
    </row>
    <row r="468" spans="1:5">
      <c r="A468" s="409"/>
      <c r="B468" s="271"/>
      <c r="C468" s="271"/>
      <c r="D468" s="271"/>
      <c r="E468" s="271"/>
    </row>
    <row r="469" spans="1:5">
      <c r="A469" s="409"/>
      <c r="B469" s="271"/>
      <c r="C469" s="271"/>
      <c r="D469" s="271"/>
      <c r="E469" s="271"/>
    </row>
    <row r="470" spans="1:5">
      <c r="A470" s="409"/>
      <c r="B470" s="271"/>
      <c r="C470" s="271"/>
      <c r="D470" s="271"/>
      <c r="E470" s="271"/>
    </row>
  </sheetData>
  <sheetProtection password="CCCC" sheet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0"/>
  <sheetViews>
    <sheetView showGridLines="0" showRowColHeaders="0" showZeros="0" topLeftCell="A540" zoomScale="110" zoomScaleNormal="110" zoomScaleSheetLayoutView="100" workbookViewId="0">
      <selection activeCell="I442" sqref="I442"/>
    </sheetView>
  </sheetViews>
  <sheetFormatPr defaultRowHeight="12.75"/>
  <cols>
    <col min="1" max="1" width="7.5703125" style="14" customWidth="1"/>
    <col min="2" max="2" width="7.85546875" style="130" customWidth="1"/>
    <col min="3" max="3" width="48.85546875" style="130" customWidth="1"/>
    <col min="4" max="9" width="14.42578125" customWidth="1"/>
    <col min="10" max="10" width="13.28515625" customWidth="1"/>
    <col min="11" max="11" width="13.85546875" customWidth="1"/>
  </cols>
  <sheetData>
    <row r="1" spans="1:11" ht="15.75">
      <c r="K1" s="125" t="s">
        <v>414</v>
      </c>
    </row>
    <row r="7" spans="1:11" ht="64.5" customHeight="1">
      <c r="A7" s="3" t="s">
        <v>656</v>
      </c>
      <c r="B7" s="6"/>
      <c r="C7" s="139"/>
      <c r="D7" s="7"/>
      <c r="E7" s="7"/>
    </row>
    <row r="8" spans="1:11" ht="27.75" customHeight="1">
      <c r="A8" s="506" t="str">
        <f>NazivKorisnika</f>
        <v>ДОМ ЗДРАВЉА ЖАБАЉ</v>
      </c>
      <c r="B8" s="6"/>
      <c r="C8" s="139"/>
      <c r="D8" s="7"/>
      <c r="E8" s="7"/>
    </row>
    <row r="9" spans="1:11" ht="26.25" customHeight="1">
      <c r="A9" s="2" t="str">
        <f>"Седиште:   " &amp; biop</f>
        <v>Седиште:   ЖАБАЉ</v>
      </c>
      <c r="B9" s="6"/>
      <c r="C9" s="140"/>
      <c r="D9" s="3" t="str">
        <f xml:space="preserve"> "Матични број:   " &amp; MaticniBroj</f>
        <v>Матични број:   08062463</v>
      </c>
      <c r="E9" s="8"/>
    </row>
    <row r="10" spans="1:11" ht="31.5" customHeight="1">
      <c r="A10" s="2" t="str">
        <f>"ПИБ:   " &amp; bip</f>
        <v>ПИБ:   100647845</v>
      </c>
      <c r="B10" s="6"/>
      <c r="C10" s="140"/>
      <c r="D10" s="4" t="str">
        <f>"Број подрачуна:  " &amp; BrojPodracuna</f>
        <v>Број подрачуна:  840-451661-41</v>
      </c>
      <c r="E10" s="8"/>
    </row>
    <row r="11" spans="1:11" ht="36.75" customHeight="1">
      <c r="A11" s="2" t="s">
        <v>657</v>
      </c>
      <c r="B11" s="6"/>
      <c r="C11" s="139"/>
      <c r="D11" s="7"/>
      <c r="E11" s="7"/>
    </row>
    <row r="12" spans="1:11" ht="15.75" customHeight="1">
      <c r="A12" s="1" t="s">
        <v>239</v>
      </c>
      <c r="B12" s="131"/>
      <c r="C12" s="141"/>
      <c r="D12" s="5"/>
      <c r="E12" s="5"/>
    </row>
    <row r="13" spans="1:11" ht="30" customHeight="1">
      <c r="A13" s="11" t="s">
        <v>240</v>
      </c>
      <c r="B13" s="131"/>
      <c r="C13" s="141"/>
      <c r="D13" s="5"/>
      <c r="E13" s="5"/>
    </row>
    <row r="14" spans="1:11" ht="41.25" customHeight="1">
      <c r="A14" s="9" t="s">
        <v>460</v>
      </c>
      <c r="B14" s="132"/>
      <c r="C14" s="132"/>
      <c r="D14" s="9"/>
      <c r="E14" s="9"/>
    </row>
    <row r="15" spans="1:11" ht="19.5" customHeight="1">
      <c r="A15" s="12" t="s">
        <v>2557</v>
      </c>
      <c r="B15" s="133"/>
      <c r="C15" s="133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88" t="s">
        <v>241</v>
      </c>
    </row>
    <row r="18" spans="1:11">
      <c r="A18" s="719" t="s">
        <v>533</v>
      </c>
      <c r="B18" s="717" t="s">
        <v>534</v>
      </c>
      <c r="C18" s="717" t="s">
        <v>535</v>
      </c>
      <c r="D18" s="717" t="s">
        <v>907</v>
      </c>
      <c r="E18" s="717" t="s">
        <v>457</v>
      </c>
      <c r="F18" s="717"/>
      <c r="G18" s="717"/>
      <c r="H18" s="717"/>
      <c r="I18" s="717"/>
      <c r="J18" s="717"/>
      <c r="K18" s="718"/>
    </row>
    <row r="19" spans="1:11">
      <c r="A19" s="720"/>
      <c r="B19" s="713"/>
      <c r="C19" s="730"/>
      <c r="D19" s="713"/>
      <c r="E19" s="724" t="s">
        <v>415</v>
      </c>
      <c r="F19" s="713" t="s">
        <v>910</v>
      </c>
      <c r="G19" s="713"/>
      <c r="H19" s="713"/>
      <c r="I19" s="713"/>
      <c r="J19" s="713" t="s">
        <v>909</v>
      </c>
      <c r="K19" s="711" t="s">
        <v>63</v>
      </c>
    </row>
    <row r="20" spans="1:11" ht="25.5">
      <c r="A20" s="720"/>
      <c r="B20" s="713"/>
      <c r="C20" s="730"/>
      <c r="D20" s="713"/>
      <c r="E20" s="724"/>
      <c r="F20" s="15" t="s">
        <v>458</v>
      </c>
      <c r="G20" s="15" t="s">
        <v>459</v>
      </c>
      <c r="H20" s="15" t="s">
        <v>908</v>
      </c>
      <c r="I20" s="15" t="s">
        <v>62</v>
      </c>
      <c r="J20" s="713"/>
      <c r="K20" s="711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2" t="s">
        <v>758</v>
      </c>
      <c r="D22" s="20">
        <f>D23+D147</f>
        <v>272558</v>
      </c>
      <c r="E22" s="20">
        <f t="shared" ref="E22:E57" si="0">SUM(F22:K22)</f>
        <v>272248</v>
      </c>
      <c r="F22" s="20">
        <f t="shared" ref="F22:K22" si="1">F23+F147</f>
        <v>112</v>
      </c>
      <c r="G22" s="20">
        <f t="shared" si="1"/>
        <v>0</v>
      </c>
      <c r="H22" s="20">
        <f t="shared" si="1"/>
        <v>16857</v>
      </c>
      <c r="I22" s="20">
        <f t="shared" si="1"/>
        <v>242476</v>
      </c>
      <c r="J22" s="20">
        <f t="shared" si="1"/>
        <v>0</v>
      </c>
      <c r="K22" s="21">
        <f t="shared" si="1"/>
        <v>12803</v>
      </c>
    </row>
    <row r="23" spans="1:11" ht="25.5">
      <c r="A23" s="19">
        <v>5002</v>
      </c>
      <c r="B23" s="15">
        <v>700000</v>
      </c>
      <c r="C23" s="142" t="s">
        <v>759</v>
      </c>
      <c r="D23" s="20">
        <f>D24+D76+D90+D102+D131+D136+D140</f>
        <v>272528</v>
      </c>
      <c r="E23" s="20">
        <f t="shared" si="0"/>
        <v>272248</v>
      </c>
      <c r="F23" s="20">
        <f t="shared" ref="F23:K23" si="2">F24+F76+F90+F102+F131+F136+F140</f>
        <v>112</v>
      </c>
      <c r="G23" s="20">
        <f t="shared" si="2"/>
        <v>0</v>
      </c>
      <c r="H23" s="20">
        <f t="shared" si="2"/>
        <v>16857</v>
      </c>
      <c r="I23" s="20">
        <f t="shared" si="2"/>
        <v>242476</v>
      </c>
      <c r="J23" s="20">
        <f t="shared" si="2"/>
        <v>0</v>
      </c>
      <c r="K23" s="21">
        <f t="shared" si="2"/>
        <v>12803</v>
      </c>
    </row>
    <row r="24" spans="1:11" ht="25.5">
      <c r="A24" s="129">
        <v>5003</v>
      </c>
      <c r="B24" s="15">
        <v>710000</v>
      </c>
      <c r="C24" s="142" t="s">
        <v>584</v>
      </c>
      <c r="D24" s="255">
        <f>D25+D33+D35+D42+D48+D55+D58+D69</f>
        <v>0</v>
      </c>
      <c r="E24" s="255">
        <f t="shared" si="0"/>
        <v>0</v>
      </c>
      <c r="F24" s="255">
        <f t="shared" ref="F24:K24" si="3">F25+F33+F35+F42+F48+F55+F58+F69</f>
        <v>0</v>
      </c>
      <c r="G24" s="255">
        <f t="shared" si="3"/>
        <v>0</v>
      </c>
      <c r="H24" s="255">
        <f t="shared" si="3"/>
        <v>0</v>
      </c>
      <c r="I24" s="255">
        <f t="shared" si="3"/>
        <v>0</v>
      </c>
      <c r="J24" s="255">
        <f t="shared" si="3"/>
        <v>0</v>
      </c>
      <c r="K24" s="256">
        <f t="shared" si="3"/>
        <v>0</v>
      </c>
    </row>
    <row r="25" spans="1:11" ht="25.5">
      <c r="A25" s="129">
        <v>5004</v>
      </c>
      <c r="B25" s="15">
        <v>711000</v>
      </c>
      <c r="C25" s="142" t="s">
        <v>585</v>
      </c>
      <c r="D25" s="255">
        <f>SUM(D26:D32)</f>
        <v>0</v>
      </c>
      <c r="E25" s="255">
        <f t="shared" si="0"/>
        <v>0</v>
      </c>
      <c r="F25" s="255">
        <f t="shared" ref="F25:K25" si="4">SUM(F26:F32)</f>
        <v>0</v>
      </c>
      <c r="G25" s="255">
        <f t="shared" si="4"/>
        <v>0</v>
      </c>
      <c r="H25" s="255">
        <f t="shared" si="4"/>
        <v>0</v>
      </c>
      <c r="I25" s="255">
        <f t="shared" si="4"/>
        <v>0</v>
      </c>
      <c r="J25" s="255">
        <f t="shared" si="4"/>
        <v>0</v>
      </c>
      <c r="K25" s="256">
        <f t="shared" si="4"/>
        <v>0</v>
      </c>
    </row>
    <row r="26" spans="1:11" ht="25.5">
      <c r="A26" s="145">
        <v>5005</v>
      </c>
      <c r="B26" s="134">
        <v>711100</v>
      </c>
      <c r="C26" s="143" t="s">
        <v>9</v>
      </c>
      <c r="D26" s="257"/>
      <c r="E26" s="257">
        <f t="shared" si="0"/>
        <v>0</v>
      </c>
      <c r="F26" s="257"/>
      <c r="G26" s="257"/>
      <c r="H26" s="257"/>
      <c r="I26" s="257"/>
      <c r="J26" s="257"/>
      <c r="K26" s="258"/>
    </row>
    <row r="27" spans="1:11">
      <c r="A27" s="727" t="s">
        <v>533</v>
      </c>
      <c r="B27" s="722" t="s">
        <v>534</v>
      </c>
      <c r="C27" s="721" t="s">
        <v>535</v>
      </c>
      <c r="D27" s="713" t="s">
        <v>907</v>
      </c>
      <c r="E27" s="713" t="s">
        <v>457</v>
      </c>
      <c r="F27" s="713"/>
      <c r="G27" s="713"/>
      <c r="H27" s="713"/>
      <c r="I27" s="713"/>
      <c r="J27" s="713"/>
      <c r="K27" s="711"/>
    </row>
    <row r="28" spans="1:11">
      <c r="A28" s="727"/>
      <c r="B28" s="722"/>
      <c r="C28" s="721"/>
      <c r="D28" s="713"/>
      <c r="E28" s="724" t="s">
        <v>415</v>
      </c>
      <c r="F28" s="713" t="s">
        <v>910</v>
      </c>
      <c r="G28" s="713"/>
      <c r="H28" s="713"/>
      <c r="I28" s="713"/>
      <c r="J28" s="713" t="s">
        <v>909</v>
      </c>
      <c r="K28" s="711" t="s">
        <v>63</v>
      </c>
    </row>
    <row r="29" spans="1:11" ht="25.5">
      <c r="A29" s="727"/>
      <c r="B29" s="722"/>
      <c r="C29" s="721"/>
      <c r="D29" s="713"/>
      <c r="E29" s="724"/>
      <c r="F29" s="15" t="s">
        <v>458</v>
      </c>
      <c r="G29" s="15" t="s">
        <v>459</v>
      </c>
      <c r="H29" s="15" t="s">
        <v>908</v>
      </c>
      <c r="I29" s="15" t="s">
        <v>62</v>
      </c>
      <c r="J29" s="713"/>
      <c r="K29" s="711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45">
        <v>5006</v>
      </c>
      <c r="B31" s="134">
        <v>711200</v>
      </c>
      <c r="C31" s="143" t="s">
        <v>443</v>
      </c>
      <c r="D31" s="259"/>
      <c r="E31" s="259">
        <f t="shared" si="0"/>
        <v>0</v>
      </c>
      <c r="F31" s="259"/>
      <c r="G31" s="259"/>
      <c r="H31" s="259"/>
      <c r="I31" s="259"/>
      <c r="J31" s="259"/>
      <c r="K31" s="260"/>
    </row>
    <row r="32" spans="1:11" ht="25.5">
      <c r="A32" s="145">
        <v>5007</v>
      </c>
      <c r="B32" s="134">
        <v>711300</v>
      </c>
      <c r="C32" s="143" t="s">
        <v>650</v>
      </c>
      <c r="D32" s="259"/>
      <c r="E32" s="259">
        <f t="shared" si="0"/>
        <v>0</v>
      </c>
      <c r="F32" s="259"/>
      <c r="G32" s="259"/>
      <c r="H32" s="259"/>
      <c r="I32" s="259"/>
      <c r="J32" s="259"/>
      <c r="K32" s="260"/>
    </row>
    <row r="33" spans="1:11" ht="15.75" customHeight="1">
      <c r="A33" s="129">
        <v>5008</v>
      </c>
      <c r="B33" s="15">
        <v>712000</v>
      </c>
      <c r="C33" s="142" t="s">
        <v>586</v>
      </c>
      <c r="D33" s="255">
        <f>D34</f>
        <v>0</v>
      </c>
      <c r="E33" s="255">
        <f t="shared" si="0"/>
        <v>0</v>
      </c>
      <c r="F33" s="255">
        <f t="shared" ref="F33:K33" si="5">F34</f>
        <v>0</v>
      </c>
      <c r="G33" s="255">
        <f t="shared" si="5"/>
        <v>0</v>
      </c>
      <c r="H33" s="255">
        <f t="shared" si="5"/>
        <v>0</v>
      </c>
      <c r="I33" s="255">
        <f t="shared" si="5"/>
        <v>0</v>
      </c>
      <c r="J33" s="255">
        <f t="shared" si="5"/>
        <v>0</v>
      </c>
      <c r="K33" s="256">
        <f t="shared" si="5"/>
        <v>0</v>
      </c>
    </row>
    <row r="34" spans="1:11" ht="15.75" customHeight="1">
      <c r="A34" s="145">
        <v>5009</v>
      </c>
      <c r="B34" s="134">
        <v>712100</v>
      </c>
      <c r="C34" s="143" t="s">
        <v>39</v>
      </c>
      <c r="D34" s="259"/>
      <c r="E34" s="259">
        <f t="shared" si="0"/>
        <v>0</v>
      </c>
      <c r="F34" s="259"/>
      <c r="G34" s="259"/>
      <c r="H34" s="259"/>
      <c r="I34" s="259"/>
      <c r="J34" s="259"/>
      <c r="K34" s="260"/>
    </row>
    <row r="35" spans="1:11" ht="15.75" customHeight="1">
      <c r="A35" s="129">
        <v>5010</v>
      </c>
      <c r="B35" s="15">
        <v>713000</v>
      </c>
      <c r="C35" s="142" t="s">
        <v>587</v>
      </c>
      <c r="D35" s="255">
        <f>SUM(D36:D41)</f>
        <v>0</v>
      </c>
      <c r="E35" s="255">
        <f t="shared" si="0"/>
        <v>0</v>
      </c>
      <c r="F35" s="255">
        <f t="shared" ref="F35:K35" si="6">SUM(F36:F41)</f>
        <v>0</v>
      </c>
      <c r="G35" s="255">
        <f t="shared" si="6"/>
        <v>0</v>
      </c>
      <c r="H35" s="255">
        <f t="shared" si="6"/>
        <v>0</v>
      </c>
      <c r="I35" s="255">
        <f t="shared" si="6"/>
        <v>0</v>
      </c>
      <c r="J35" s="255">
        <f t="shared" si="6"/>
        <v>0</v>
      </c>
      <c r="K35" s="256">
        <f t="shared" si="6"/>
        <v>0</v>
      </c>
    </row>
    <row r="36" spans="1:11" ht="15.75" customHeight="1">
      <c r="A36" s="145">
        <v>5011</v>
      </c>
      <c r="B36" s="134">
        <v>713100</v>
      </c>
      <c r="C36" s="143" t="s">
        <v>659</v>
      </c>
      <c r="D36" s="259"/>
      <c r="E36" s="259">
        <f t="shared" si="0"/>
        <v>0</v>
      </c>
      <c r="F36" s="259"/>
      <c r="G36" s="259"/>
      <c r="H36" s="259"/>
      <c r="I36" s="259"/>
      <c r="J36" s="259"/>
      <c r="K36" s="260"/>
    </row>
    <row r="37" spans="1:11" ht="15.75" customHeight="1">
      <c r="A37" s="145">
        <v>5012</v>
      </c>
      <c r="B37" s="134">
        <v>713200</v>
      </c>
      <c r="C37" s="143" t="s">
        <v>660</v>
      </c>
      <c r="D37" s="259"/>
      <c r="E37" s="259">
        <f t="shared" si="0"/>
        <v>0</v>
      </c>
      <c r="F37" s="259"/>
      <c r="G37" s="259"/>
      <c r="H37" s="259"/>
      <c r="I37" s="259"/>
      <c r="J37" s="259"/>
      <c r="K37" s="260"/>
    </row>
    <row r="38" spans="1:11" ht="15.75" customHeight="1">
      <c r="A38" s="145">
        <v>5013</v>
      </c>
      <c r="B38" s="134">
        <v>713300</v>
      </c>
      <c r="C38" s="143" t="s">
        <v>661</v>
      </c>
      <c r="D38" s="259"/>
      <c r="E38" s="259">
        <f t="shared" si="0"/>
        <v>0</v>
      </c>
      <c r="F38" s="259"/>
      <c r="G38" s="259"/>
      <c r="H38" s="259"/>
      <c r="I38" s="259"/>
      <c r="J38" s="259"/>
      <c r="K38" s="260"/>
    </row>
    <row r="39" spans="1:11" ht="15.75" customHeight="1">
      <c r="A39" s="145">
        <v>5014</v>
      </c>
      <c r="B39" s="134">
        <v>713400</v>
      </c>
      <c r="C39" s="143" t="s">
        <v>662</v>
      </c>
      <c r="D39" s="259"/>
      <c r="E39" s="259">
        <f t="shared" si="0"/>
        <v>0</v>
      </c>
      <c r="F39" s="259"/>
      <c r="G39" s="259"/>
      <c r="H39" s="259"/>
      <c r="I39" s="259"/>
      <c r="J39" s="259"/>
      <c r="K39" s="260"/>
    </row>
    <row r="40" spans="1:11" ht="15.75" customHeight="1">
      <c r="A40" s="145">
        <v>5015</v>
      </c>
      <c r="B40" s="134">
        <v>713500</v>
      </c>
      <c r="C40" s="143" t="s">
        <v>444</v>
      </c>
      <c r="D40" s="259"/>
      <c r="E40" s="259">
        <f t="shared" si="0"/>
        <v>0</v>
      </c>
      <c r="F40" s="259"/>
      <c r="G40" s="259"/>
      <c r="H40" s="259"/>
      <c r="I40" s="259"/>
      <c r="J40" s="259"/>
      <c r="K40" s="260"/>
    </row>
    <row r="41" spans="1:11" ht="15.75" customHeight="1">
      <c r="A41" s="145">
        <v>5016</v>
      </c>
      <c r="B41" s="134">
        <v>713600</v>
      </c>
      <c r="C41" s="143" t="s">
        <v>445</v>
      </c>
      <c r="D41" s="255"/>
      <c r="E41" s="259">
        <f t="shared" si="0"/>
        <v>0</v>
      </c>
      <c r="F41" s="255"/>
      <c r="G41" s="255"/>
      <c r="H41" s="255"/>
      <c r="I41" s="255"/>
      <c r="J41" s="255"/>
      <c r="K41" s="256"/>
    </row>
    <row r="42" spans="1:11" ht="15.75" customHeight="1">
      <c r="A42" s="129">
        <v>5017</v>
      </c>
      <c r="B42" s="15">
        <v>714000</v>
      </c>
      <c r="C42" s="142" t="s">
        <v>588</v>
      </c>
      <c r="D42" s="255">
        <f>SUM(D43:D47)</f>
        <v>0</v>
      </c>
      <c r="E42" s="255">
        <f t="shared" si="0"/>
        <v>0</v>
      </c>
      <c r="F42" s="255">
        <f t="shared" ref="F42:K42" si="7">SUM(F43:F47)</f>
        <v>0</v>
      </c>
      <c r="G42" s="255">
        <f t="shared" si="7"/>
        <v>0</v>
      </c>
      <c r="H42" s="255">
        <f t="shared" si="7"/>
        <v>0</v>
      </c>
      <c r="I42" s="255">
        <f t="shared" si="7"/>
        <v>0</v>
      </c>
      <c r="J42" s="255">
        <f t="shared" si="7"/>
        <v>0</v>
      </c>
      <c r="K42" s="256">
        <f t="shared" si="7"/>
        <v>0</v>
      </c>
    </row>
    <row r="43" spans="1:11" ht="15.75" customHeight="1">
      <c r="A43" s="145">
        <v>5018</v>
      </c>
      <c r="B43" s="134">
        <v>714100</v>
      </c>
      <c r="C43" s="143" t="s">
        <v>498</v>
      </c>
      <c r="D43" s="259"/>
      <c r="E43" s="259">
        <f t="shared" si="0"/>
        <v>0</v>
      </c>
      <c r="F43" s="259"/>
      <c r="G43" s="259"/>
      <c r="H43" s="259"/>
      <c r="I43" s="259"/>
      <c r="J43" s="259"/>
      <c r="K43" s="260"/>
    </row>
    <row r="44" spans="1:11" ht="15.75" customHeight="1">
      <c r="A44" s="145">
        <v>5019</v>
      </c>
      <c r="B44" s="134">
        <v>714300</v>
      </c>
      <c r="C44" s="143" t="s">
        <v>499</v>
      </c>
      <c r="D44" s="259"/>
      <c r="E44" s="259">
        <f t="shared" si="0"/>
        <v>0</v>
      </c>
      <c r="F44" s="259"/>
      <c r="G44" s="259"/>
      <c r="H44" s="259"/>
      <c r="I44" s="259"/>
      <c r="J44" s="259"/>
      <c r="K44" s="260"/>
    </row>
    <row r="45" spans="1:11" ht="15.75" customHeight="1">
      <c r="A45" s="145">
        <v>5020</v>
      </c>
      <c r="B45" s="134">
        <v>714400</v>
      </c>
      <c r="C45" s="143" t="s">
        <v>500</v>
      </c>
      <c r="D45" s="259"/>
      <c r="E45" s="259">
        <f t="shared" si="0"/>
        <v>0</v>
      </c>
      <c r="F45" s="259"/>
      <c r="G45" s="259"/>
      <c r="H45" s="259"/>
      <c r="I45" s="259"/>
      <c r="J45" s="259"/>
      <c r="K45" s="260"/>
    </row>
    <row r="46" spans="1:11" ht="24" customHeight="1">
      <c r="A46" s="145">
        <v>5021</v>
      </c>
      <c r="B46" s="134">
        <v>714500</v>
      </c>
      <c r="C46" s="143" t="s">
        <v>192</v>
      </c>
      <c r="D46" s="259"/>
      <c r="E46" s="259">
        <f t="shared" si="0"/>
        <v>0</v>
      </c>
      <c r="F46" s="259"/>
      <c r="G46" s="259"/>
      <c r="H46" s="259"/>
      <c r="I46" s="259"/>
      <c r="J46" s="259"/>
      <c r="K46" s="260"/>
    </row>
    <row r="47" spans="1:11" ht="15.75" customHeight="1">
      <c r="A47" s="145">
        <v>5022</v>
      </c>
      <c r="B47" s="134">
        <v>714600</v>
      </c>
      <c r="C47" s="143" t="s">
        <v>501</v>
      </c>
      <c r="D47" s="259"/>
      <c r="E47" s="259">
        <f t="shared" si="0"/>
        <v>0</v>
      </c>
      <c r="F47" s="259"/>
      <c r="G47" s="259"/>
      <c r="H47" s="259"/>
      <c r="I47" s="259"/>
      <c r="J47" s="259"/>
      <c r="K47" s="260"/>
    </row>
    <row r="48" spans="1:11" ht="25.5">
      <c r="A48" s="129">
        <v>5023</v>
      </c>
      <c r="B48" s="15">
        <v>715000</v>
      </c>
      <c r="C48" s="142" t="s">
        <v>461</v>
      </c>
      <c r="D48" s="255">
        <f>SUM(D49:D54)</f>
        <v>0</v>
      </c>
      <c r="E48" s="255">
        <f t="shared" si="0"/>
        <v>0</v>
      </c>
      <c r="F48" s="255">
        <f t="shared" ref="F48:K48" si="8">SUM(F49:F54)</f>
        <v>0</v>
      </c>
      <c r="G48" s="255">
        <f t="shared" si="8"/>
        <v>0</v>
      </c>
      <c r="H48" s="255">
        <f t="shared" si="8"/>
        <v>0</v>
      </c>
      <c r="I48" s="255">
        <f t="shared" si="8"/>
        <v>0</v>
      </c>
      <c r="J48" s="255">
        <f t="shared" si="8"/>
        <v>0</v>
      </c>
      <c r="K48" s="256">
        <f t="shared" si="8"/>
        <v>0</v>
      </c>
    </row>
    <row r="49" spans="1:11" ht="15.75" customHeight="1">
      <c r="A49" s="145">
        <v>5024</v>
      </c>
      <c r="B49" s="134">
        <v>715100</v>
      </c>
      <c r="C49" s="143" t="s">
        <v>502</v>
      </c>
      <c r="D49" s="259"/>
      <c r="E49" s="259">
        <f t="shared" si="0"/>
        <v>0</v>
      </c>
      <c r="F49" s="259"/>
      <c r="G49" s="259"/>
      <c r="H49" s="259"/>
      <c r="I49" s="259"/>
      <c r="J49" s="259"/>
      <c r="K49" s="260"/>
    </row>
    <row r="50" spans="1:11" ht="15.75" customHeight="1">
      <c r="A50" s="145">
        <v>5025</v>
      </c>
      <c r="B50" s="134">
        <v>715200</v>
      </c>
      <c r="C50" s="143" t="s">
        <v>503</v>
      </c>
      <c r="D50" s="259"/>
      <c r="E50" s="259">
        <f t="shared" si="0"/>
        <v>0</v>
      </c>
      <c r="F50" s="259"/>
      <c r="G50" s="259"/>
      <c r="H50" s="259"/>
      <c r="I50" s="259"/>
      <c r="J50" s="259"/>
      <c r="K50" s="260"/>
    </row>
    <row r="51" spans="1:11" ht="15.75" customHeight="1">
      <c r="A51" s="145">
        <v>5026</v>
      </c>
      <c r="B51" s="134">
        <v>715300</v>
      </c>
      <c r="C51" s="143" t="s">
        <v>504</v>
      </c>
      <c r="D51" s="259"/>
      <c r="E51" s="259">
        <f t="shared" si="0"/>
        <v>0</v>
      </c>
      <c r="F51" s="259"/>
      <c r="G51" s="259"/>
      <c r="H51" s="259"/>
      <c r="I51" s="259"/>
      <c r="J51" s="259"/>
      <c r="K51" s="260"/>
    </row>
    <row r="52" spans="1:11" ht="25.5">
      <c r="A52" s="145">
        <v>5027</v>
      </c>
      <c r="B52" s="134">
        <v>715400</v>
      </c>
      <c r="C52" s="143" t="s">
        <v>505</v>
      </c>
      <c r="D52" s="259"/>
      <c r="E52" s="259">
        <f t="shared" si="0"/>
        <v>0</v>
      </c>
      <c r="F52" s="259"/>
      <c r="G52" s="259"/>
      <c r="H52" s="259"/>
      <c r="I52" s="259"/>
      <c r="J52" s="259"/>
      <c r="K52" s="260"/>
    </row>
    <row r="53" spans="1:11" ht="15.75" customHeight="1">
      <c r="A53" s="145">
        <v>5028</v>
      </c>
      <c r="B53" s="134">
        <v>715500</v>
      </c>
      <c r="C53" s="143" t="s">
        <v>506</v>
      </c>
      <c r="D53" s="259"/>
      <c r="E53" s="259">
        <f t="shared" si="0"/>
        <v>0</v>
      </c>
      <c r="F53" s="259"/>
      <c r="G53" s="259"/>
      <c r="H53" s="259"/>
      <c r="I53" s="259"/>
      <c r="J53" s="259"/>
      <c r="K53" s="260"/>
    </row>
    <row r="54" spans="1:11" ht="15.75" customHeight="1">
      <c r="A54" s="145">
        <v>5029</v>
      </c>
      <c r="B54" s="134">
        <v>715600</v>
      </c>
      <c r="C54" s="143" t="s">
        <v>507</v>
      </c>
      <c r="D54" s="259"/>
      <c r="E54" s="259">
        <f t="shared" si="0"/>
        <v>0</v>
      </c>
      <c r="F54" s="259"/>
      <c r="G54" s="259"/>
      <c r="H54" s="259"/>
      <c r="I54" s="259"/>
      <c r="J54" s="259"/>
      <c r="K54" s="260"/>
    </row>
    <row r="55" spans="1:11" ht="15.75" customHeight="1">
      <c r="A55" s="129">
        <v>5030</v>
      </c>
      <c r="B55" s="15">
        <v>716000</v>
      </c>
      <c r="C55" s="142" t="s">
        <v>198</v>
      </c>
      <c r="D55" s="255">
        <f>D56+D57</f>
        <v>0</v>
      </c>
      <c r="E55" s="255">
        <f t="shared" si="0"/>
        <v>0</v>
      </c>
      <c r="F55" s="255">
        <f t="shared" ref="F55:K55" si="9">F56+F57</f>
        <v>0</v>
      </c>
      <c r="G55" s="255">
        <f t="shared" si="9"/>
        <v>0</v>
      </c>
      <c r="H55" s="255">
        <f t="shared" si="9"/>
        <v>0</v>
      </c>
      <c r="I55" s="255">
        <f t="shared" si="9"/>
        <v>0</v>
      </c>
      <c r="J55" s="255">
        <f t="shared" si="9"/>
        <v>0</v>
      </c>
      <c r="K55" s="256">
        <f t="shared" si="9"/>
        <v>0</v>
      </c>
    </row>
    <row r="56" spans="1:11" ht="25.5">
      <c r="A56" s="145">
        <v>5031</v>
      </c>
      <c r="B56" s="134">
        <v>716100</v>
      </c>
      <c r="C56" s="143" t="s">
        <v>371</v>
      </c>
      <c r="D56" s="259"/>
      <c r="E56" s="259">
        <f t="shared" si="0"/>
        <v>0</v>
      </c>
      <c r="F56" s="259"/>
      <c r="G56" s="259"/>
      <c r="H56" s="259"/>
      <c r="I56" s="259"/>
      <c r="J56" s="259"/>
      <c r="K56" s="260"/>
    </row>
    <row r="57" spans="1:11" ht="25.5">
      <c r="A57" s="145">
        <v>5032</v>
      </c>
      <c r="B57" s="134">
        <v>716200</v>
      </c>
      <c r="C57" s="143" t="s">
        <v>372</v>
      </c>
      <c r="D57" s="259"/>
      <c r="E57" s="259">
        <f t="shared" si="0"/>
        <v>0</v>
      </c>
      <c r="F57" s="259"/>
      <c r="G57" s="259"/>
      <c r="H57" s="259"/>
      <c r="I57" s="259"/>
      <c r="J57" s="259"/>
      <c r="K57" s="260"/>
    </row>
    <row r="58" spans="1:11" ht="15.75" customHeight="1">
      <c r="A58" s="129">
        <v>5033</v>
      </c>
      <c r="B58" s="15">
        <v>717000</v>
      </c>
      <c r="C58" s="142" t="s">
        <v>760</v>
      </c>
      <c r="D58" s="255">
        <f>SUM(D63:D68)</f>
        <v>0</v>
      </c>
      <c r="E58" s="255">
        <f t="shared" ref="E58:E99" si="10">SUM(F58:K58)</f>
        <v>0</v>
      </c>
      <c r="F58" s="255">
        <f t="shared" ref="F58:K58" si="11">SUM(F63:F68)</f>
        <v>0</v>
      </c>
      <c r="G58" s="255">
        <f t="shared" si="11"/>
        <v>0</v>
      </c>
      <c r="H58" s="255">
        <f t="shared" si="11"/>
        <v>0</v>
      </c>
      <c r="I58" s="255">
        <f t="shared" si="11"/>
        <v>0</v>
      </c>
      <c r="J58" s="255">
        <f t="shared" si="11"/>
        <v>0</v>
      </c>
      <c r="K58" s="256">
        <f t="shared" si="11"/>
        <v>0</v>
      </c>
    </row>
    <row r="59" spans="1:11">
      <c r="A59" s="727" t="s">
        <v>533</v>
      </c>
      <c r="B59" s="722" t="s">
        <v>534</v>
      </c>
      <c r="C59" s="721" t="s">
        <v>535</v>
      </c>
      <c r="D59" s="729" t="s">
        <v>907</v>
      </c>
      <c r="E59" s="729" t="s">
        <v>457</v>
      </c>
      <c r="F59" s="729"/>
      <c r="G59" s="729"/>
      <c r="H59" s="729"/>
      <c r="I59" s="729"/>
      <c r="J59" s="729"/>
      <c r="K59" s="728"/>
    </row>
    <row r="60" spans="1:11">
      <c r="A60" s="727"/>
      <c r="B60" s="722"/>
      <c r="C60" s="721"/>
      <c r="D60" s="729"/>
      <c r="E60" s="721" t="s">
        <v>415</v>
      </c>
      <c r="F60" s="729" t="s">
        <v>910</v>
      </c>
      <c r="G60" s="729"/>
      <c r="H60" s="729"/>
      <c r="I60" s="729"/>
      <c r="J60" s="729" t="s">
        <v>909</v>
      </c>
      <c r="K60" s="728" t="s">
        <v>63</v>
      </c>
    </row>
    <row r="61" spans="1:11" ht="25.5">
      <c r="A61" s="727"/>
      <c r="B61" s="722"/>
      <c r="C61" s="721"/>
      <c r="D61" s="729"/>
      <c r="E61" s="721"/>
      <c r="F61" s="261" t="s">
        <v>458</v>
      </c>
      <c r="G61" s="261" t="s">
        <v>459</v>
      </c>
      <c r="H61" s="261" t="s">
        <v>908</v>
      </c>
      <c r="I61" s="261" t="s">
        <v>62</v>
      </c>
      <c r="J61" s="729"/>
      <c r="K61" s="728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45">
        <v>5034</v>
      </c>
      <c r="B63" s="134">
        <v>717100</v>
      </c>
      <c r="C63" s="143" t="s">
        <v>374</v>
      </c>
      <c r="D63" s="259"/>
      <c r="E63" s="259">
        <f t="shared" si="10"/>
        <v>0</v>
      </c>
      <c r="F63" s="259"/>
      <c r="G63" s="259"/>
      <c r="H63" s="259"/>
      <c r="I63" s="259"/>
      <c r="J63" s="259"/>
      <c r="K63" s="260"/>
    </row>
    <row r="64" spans="1:11" ht="18.75" customHeight="1">
      <c r="A64" s="145">
        <v>5035</v>
      </c>
      <c r="B64" s="134">
        <v>717200</v>
      </c>
      <c r="C64" s="143" t="s">
        <v>375</v>
      </c>
      <c r="D64" s="259"/>
      <c r="E64" s="259">
        <f t="shared" si="10"/>
        <v>0</v>
      </c>
      <c r="F64" s="259"/>
      <c r="G64" s="259"/>
      <c r="H64" s="259"/>
      <c r="I64" s="259"/>
      <c r="J64" s="259"/>
      <c r="K64" s="260"/>
    </row>
    <row r="65" spans="1:11" ht="18.75" customHeight="1">
      <c r="A65" s="145">
        <v>5036</v>
      </c>
      <c r="B65" s="134">
        <v>717300</v>
      </c>
      <c r="C65" s="143" t="s">
        <v>110</v>
      </c>
      <c r="D65" s="259"/>
      <c r="E65" s="259">
        <f t="shared" si="10"/>
        <v>0</v>
      </c>
      <c r="F65" s="259"/>
      <c r="G65" s="259"/>
      <c r="H65" s="259"/>
      <c r="I65" s="259"/>
      <c r="J65" s="259"/>
      <c r="K65" s="260"/>
    </row>
    <row r="66" spans="1:11" ht="18.75" customHeight="1">
      <c r="A66" s="145">
        <v>5037</v>
      </c>
      <c r="B66" s="134">
        <v>717400</v>
      </c>
      <c r="C66" s="143" t="s">
        <v>111</v>
      </c>
      <c r="D66" s="259"/>
      <c r="E66" s="259">
        <f t="shared" si="10"/>
        <v>0</v>
      </c>
      <c r="F66" s="259"/>
      <c r="G66" s="259"/>
      <c r="H66" s="259"/>
      <c r="I66" s="259"/>
      <c r="J66" s="259"/>
      <c r="K66" s="260"/>
    </row>
    <row r="67" spans="1:11" ht="18.75" customHeight="1">
      <c r="A67" s="145">
        <v>5038</v>
      </c>
      <c r="B67" s="134">
        <v>717500</v>
      </c>
      <c r="C67" s="143" t="s">
        <v>112</v>
      </c>
      <c r="D67" s="259"/>
      <c r="E67" s="259">
        <f t="shared" si="10"/>
        <v>0</v>
      </c>
      <c r="F67" s="259"/>
      <c r="G67" s="259"/>
      <c r="H67" s="259"/>
      <c r="I67" s="259"/>
      <c r="J67" s="259"/>
      <c r="K67" s="260"/>
    </row>
    <row r="68" spans="1:11" ht="18.75" customHeight="1">
      <c r="A68" s="145">
        <v>5039</v>
      </c>
      <c r="B68" s="134">
        <v>717600</v>
      </c>
      <c r="C68" s="143" t="s">
        <v>113</v>
      </c>
      <c r="D68" s="259"/>
      <c r="E68" s="259">
        <f t="shared" si="10"/>
        <v>0</v>
      </c>
      <c r="F68" s="259"/>
      <c r="G68" s="259"/>
      <c r="H68" s="259"/>
      <c r="I68" s="259"/>
      <c r="J68" s="259"/>
      <c r="K68" s="260"/>
    </row>
    <row r="69" spans="1:11" ht="38.25">
      <c r="A69" s="129">
        <v>5040</v>
      </c>
      <c r="B69" s="15">
        <v>719000</v>
      </c>
      <c r="C69" s="142" t="s">
        <v>114</v>
      </c>
      <c r="D69" s="255">
        <f>SUM(D70:D75)</f>
        <v>0</v>
      </c>
      <c r="E69" s="255">
        <f t="shared" si="10"/>
        <v>0</v>
      </c>
      <c r="F69" s="255">
        <f t="shared" ref="F69:K69" si="12">SUM(F70:F75)</f>
        <v>0</v>
      </c>
      <c r="G69" s="255">
        <f t="shared" si="12"/>
        <v>0</v>
      </c>
      <c r="H69" s="255">
        <f t="shared" si="12"/>
        <v>0</v>
      </c>
      <c r="I69" s="255">
        <f t="shared" si="12"/>
        <v>0</v>
      </c>
      <c r="J69" s="255">
        <f t="shared" si="12"/>
        <v>0</v>
      </c>
      <c r="K69" s="256">
        <f t="shared" si="12"/>
        <v>0</v>
      </c>
    </row>
    <row r="70" spans="1:11" ht="25.5">
      <c r="A70" s="145">
        <v>5041</v>
      </c>
      <c r="B70" s="134">
        <v>719100</v>
      </c>
      <c r="C70" s="143" t="s">
        <v>181</v>
      </c>
      <c r="D70" s="259"/>
      <c r="E70" s="259">
        <f t="shared" si="10"/>
        <v>0</v>
      </c>
      <c r="F70" s="259"/>
      <c r="G70" s="259"/>
      <c r="H70" s="259"/>
      <c r="I70" s="259"/>
      <c r="J70" s="259"/>
      <c r="K70" s="260"/>
    </row>
    <row r="71" spans="1:11" ht="25.5">
      <c r="A71" s="145">
        <v>5042</v>
      </c>
      <c r="B71" s="134">
        <v>719200</v>
      </c>
      <c r="C71" s="143" t="s">
        <v>182</v>
      </c>
      <c r="D71" s="259"/>
      <c r="E71" s="259">
        <f t="shared" si="10"/>
        <v>0</v>
      </c>
      <c r="F71" s="259"/>
      <c r="G71" s="259"/>
      <c r="H71" s="259"/>
      <c r="I71" s="259"/>
      <c r="J71" s="259"/>
      <c r="K71" s="260"/>
    </row>
    <row r="72" spans="1:11" ht="25.5">
      <c r="A72" s="145">
        <v>5043</v>
      </c>
      <c r="B72" s="134">
        <v>719300</v>
      </c>
      <c r="C72" s="143" t="s">
        <v>508</v>
      </c>
      <c r="D72" s="259"/>
      <c r="E72" s="259">
        <f t="shared" si="10"/>
        <v>0</v>
      </c>
      <c r="F72" s="259"/>
      <c r="G72" s="259"/>
      <c r="H72" s="259"/>
      <c r="I72" s="259"/>
      <c r="J72" s="259"/>
      <c r="K72" s="260"/>
    </row>
    <row r="73" spans="1:11" ht="18.75" customHeight="1">
      <c r="A73" s="145">
        <v>5044</v>
      </c>
      <c r="B73" s="134">
        <v>719400</v>
      </c>
      <c r="C73" s="143" t="s">
        <v>509</v>
      </c>
      <c r="D73" s="259"/>
      <c r="E73" s="259">
        <f t="shared" si="10"/>
        <v>0</v>
      </c>
      <c r="F73" s="259"/>
      <c r="G73" s="259"/>
      <c r="H73" s="259"/>
      <c r="I73" s="259"/>
      <c r="J73" s="259"/>
      <c r="K73" s="260"/>
    </row>
    <row r="74" spans="1:11" ht="25.5">
      <c r="A74" s="145">
        <v>5045</v>
      </c>
      <c r="B74" s="134">
        <v>719500</v>
      </c>
      <c r="C74" s="143" t="s">
        <v>510</v>
      </c>
      <c r="D74" s="259"/>
      <c r="E74" s="259">
        <f t="shared" si="10"/>
        <v>0</v>
      </c>
      <c r="F74" s="259"/>
      <c r="G74" s="259"/>
      <c r="H74" s="259"/>
      <c r="I74" s="259"/>
      <c r="J74" s="259"/>
      <c r="K74" s="260"/>
    </row>
    <row r="75" spans="1:11" ht="25.5">
      <c r="A75" s="145">
        <v>5046</v>
      </c>
      <c r="B75" s="134">
        <v>719600</v>
      </c>
      <c r="C75" s="143" t="s">
        <v>196</v>
      </c>
      <c r="D75" s="259"/>
      <c r="E75" s="259">
        <f t="shared" si="10"/>
        <v>0</v>
      </c>
      <c r="F75" s="259"/>
      <c r="G75" s="259"/>
      <c r="H75" s="259"/>
      <c r="I75" s="259"/>
      <c r="J75" s="259"/>
      <c r="K75" s="260"/>
    </row>
    <row r="76" spans="1:11" ht="18.75" customHeight="1">
      <c r="A76" s="129">
        <v>5047</v>
      </c>
      <c r="B76" s="15">
        <v>720000</v>
      </c>
      <c r="C76" s="142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29">
        <v>5048</v>
      </c>
      <c r="B77" s="15">
        <v>721000</v>
      </c>
      <c r="C77" s="142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45">
        <v>5049</v>
      </c>
      <c r="B78" s="134">
        <v>721100</v>
      </c>
      <c r="C78" s="143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45">
        <v>5050</v>
      </c>
      <c r="B79" s="134">
        <v>721200</v>
      </c>
      <c r="C79" s="143" t="s">
        <v>634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45">
        <v>5051</v>
      </c>
      <c r="B80" s="134">
        <v>721300</v>
      </c>
      <c r="C80" s="143" t="s">
        <v>685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45">
        <v>5052</v>
      </c>
      <c r="B81" s="134">
        <v>721400</v>
      </c>
      <c r="C81" s="143" t="s">
        <v>686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29">
        <v>5053</v>
      </c>
      <c r="B82" s="15">
        <v>722000</v>
      </c>
      <c r="C82" s="142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45">
        <v>5054</v>
      </c>
      <c r="B83" s="134">
        <v>722100</v>
      </c>
      <c r="C83" s="143" t="s">
        <v>687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45">
        <v>5055</v>
      </c>
      <c r="B84" s="134">
        <v>722200</v>
      </c>
      <c r="C84" s="143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45">
        <v>5056</v>
      </c>
      <c r="B85" s="134">
        <v>722300</v>
      </c>
      <c r="C85" s="143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727" t="s">
        <v>533</v>
      </c>
      <c r="B86" s="722" t="s">
        <v>534</v>
      </c>
      <c r="C86" s="721" t="s">
        <v>535</v>
      </c>
      <c r="D86" s="713" t="s">
        <v>907</v>
      </c>
      <c r="E86" s="713" t="s">
        <v>457</v>
      </c>
      <c r="F86" s="713"/>
      <c r="G86" s="713"/>
      <c r="H86" s="713"/>
      <c r="I86" s="713"/>
      <c r="J86" s="713"/>
      <c r="K86" s="711"/>
    </row>
    <row r="87" spans="1:11">
      <c r="A87" s="727"/>
      <c r="B87" s="722"/>
      <c r="C87" s="721"/>
      <c r="D87" s="713"/>
      <c r="E87" s="724" t="s">
        <v>415</v>
      </c>
      <c r="F87" s="713" t="s">
        <v>910</v>
      </c>
      <c r="G87" s="713"/>
      <c r="H87" s="713"/>
      <c r="I87" s="713"/>
      <c r="J87" s="713" t="s">
        <v>909</v>
      </c>
      <c r="K87" s="711" t="s">
        <v>63</v>
      </c>
    </row>
    <row r="88" spans="1:11" ht="25.5">
      <c r="A88" s="727"/>
      <c r="B88" s="722"/>
      <c r="C88" s="721"/>
      <c r="D88" s="713"/>
      <c r="E88" s="724"/>
      <c r="F88" s="15" t="s">
        <v>458</v>
      </c>
      <c r="G88" s="15" t="s">
        <v>459</v>
      </c>
      <c r="H88" s="15" t="s">
        <v>908</v>
      </c>
      <c r="I88" s="15" t="s">
        <v>62</v>
      </c>
      <c r="J88" s="713"/>
      <c r="K88" s="711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29">
        <v>5057</v>
      </c>
      <c r="B90" s="15">
        <v>730000</v>
      </c>
      <c r="C90" s="142" t="s">
        <v>761</v>
      </c>
      <c r="D90" s="20">
        <f>D91+D94+D99</f>
        <v>16857</v>
      </c>
      <c r="E90" s="20">
        <f t="shared" si="10"/>
        <v>16857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16857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29">
        <v>5058</v>
      </c>
      <c r="B91" s="15">
        <v>731000</v>
      </c>
      <c r="C91" s="142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45">
        <v>5059</v>
      </c>
      <c r="B92" s="134">
        <v>731100</v>
      </c>
      <c r="C92" s="143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45">
        <v>5060</v>
      </c>
      <c r="B93" s="134">
        <v>731200</v>
      </c>
      <c r="C93" s="143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29">
        <v>5061</v>
      </c>
      <c r="B94" s="15">
        <v>732000</v>
      </c>
      <c r="C94" s="142" t="s">
        <v>762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45">
        <v>5062</v>
      </c>
      <c r="B95" s="134">
        <v>732100</v>
      </c>
      <c r="C95" s="143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45">
        <v>5063</v>
      </c>
      <c r="B96" s="134">
        <v>732200</v>
      </c>
      <c r="C96" s="143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45">
        <v>5064</v>
      </c>
      <c r="B97" s="134">
        <v>732300</v>
      </c>
      <c r="C97" s="143" t="s">
        <v>748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45">
        <v>5065</v>
      </c>
      <c r="B98" s="134">
        <v>732400</v>
      </c>
      <c r="C98" s="143" t="s">
        <v>749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29">
        <v>5066</v>
      </c>
      <c r="B99" s="15">
        <v>733000</v>
      </c>
      <c r="C99" s="142" t="s">
        <v>763</v>
      </c>
      <c r="D99" s="20">
        <f>D100+D101</f>
        <v>16857</v>
      </c>
      <c r="E99" s="20">
        <f t="shared" si="10"/>
        <v>16857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16857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45">
        <v>5067</v>
      </c>
      <c r="B100" s="134">
        <v>733100</v>
      </c>
      <c r="C100" s="143" t="s">
        <v>429</v>
      </c>
      <c r="D100" s="22">
        <v>16857</v>
      </c>
      <c r="E100" s="23">
        <f t="shared" ref="E100:E135" si="20">SUM(F100:K100)</f>
        <v>16857</v>
      </c>
      <c r="F100" s="22"/>
      <c r="G100" s="22"/>
      <c r="H100" s="22">
        <v>16857</v>
      </c>
      <c r="I100" s="22"/>
      <c r="J100" s="22"/>
      <c r="K100" s="24"/>
    </row>
    <row r="101" spans="1:11" ht="17.25" customHeight="1">
      <c r="A101" s="145">
        <v>5068</v>
      </c>
      <c r="B101" s="134">
        <v>733200</v>
      </c>
      <c r="C101" s="143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29">
        <v>5069</v>
      </c>
      <c r="B102" s="15">
        <v>740000</v>
      </c>
      <c r="C102" s="142" t="s">
        <v>764</v>
      </c>
      <c r="D102" s="20">
        <f>D103+D110+D115+D126+D129</f>
        <v>12910</v>
      </c>
      <c r="E102" s="20">
        <f t="shared" si="20"/>
        <v>12882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79</v>
      </c>
      <c r="J102" s="20">
        <f t="shared" si="21"/>
        <v>0</v>
      </c>
      <c r="K102" s="21">
        <f t="shared" si="21"/>
        <v>12803</v>
      </c>
    </row>
    <row r="103" spans="1:11" ht="17.25" customHeight="1">
      <c r="A103" s="129">
        <v>5070</v>
      </c>
      <c r="B103" s="15">
        <v>741000</v>
      </c>
      <c r="C103" s="142" t="s">
        <v>765</v>
      </c>
      <c r="D103" s="20">
        <f>SUM(D104:D109)</f>
        <v>80</v>
      </c>
      <c r="E103" s="20">
        <f t="shared" si="20"/>
        <v>79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79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45">
        <v>5071</v>
      </c>
      <c r="B104" s="134">
        <v>741100</v>
      </c>
      <c r="C104" s="143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45">
        <v>5072</v>
      </c>
      <c r="B105" s="134">
        <v>741200</v>
      </c>
      <c r="C105" s="143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45">
        <v>5073</v>
      </c>
      <c r="B106" s="134">
        <v>741300</v>
      </c>
      <c r="C106" s="143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45">
        <v>5074</v>
      </c>
      <c r="B107" s="134">
        <v>741400</v>
      </c>
      <c r="C107" s="143" t="s">
        <v>434</v>
      </c>
      <c r="D107" s="29">
        <v>80</v>
      </c>
      <c r="E107" s="23">
        <f t="shared" si="20"/>
        <v>79</v>
      </c>
      <c r="F107" s="53"/>
      <c r="G107" s="53"/>
      <c r="H107" s="53"/>
      <c r="I107" s="53">
        <v>79</v>
      </c>
      <c r="J107" s="53"/>
      <c r="K107" s="54"/>
    </row>
    <row r="108" spans="1:11" ht="17.25" customHeight="1">
      <c r="A108" s="145">
        <v>5075</v>
      </c>
      <c r="B108" s="134">
        <v>741500</v>
      </c>
      <c r="C108" s="143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45">
        <v>5076</v>
      </c>
      <c r="B109" s="134">
        <v>741600</v>
      </c>
      <c r="C109" s="143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29">
        <v>5077</v>
      </c>
      <c r="B110" s="15">
        <v>742000</v>
      </c>
      <c r="C110" s="142" t="s">
        <v>766</v>
      </c>
      <c r="D110" s="20">
        <f>SUM(D111:D114)</f>
        <v>11628</v>
      </c>
      <c r="E110" s="20">
        <f t="shared" si="20"/>
        <v>11624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11624</v>
      </c>
    </row>
    <row r="111" spans="1:11" ht="25.5">
      <c r="A111" s="145">
        <v>5078</v>
      </c>
      <c r="B111" s="134">
        <v>742100</v>
      </c>
      <c r="C111" s="143" t="s">
        <v>436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45">
        <v>5079</v>
      </c>
      <c r="B112" s="134">
        <v>742200</v>
      </c>
      <c r="C112" s="143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45">
        <v>5080</v>
      </c>
      <c r="B113" s="134">
        <v>742300</v>
      </c>
      <c r="C113" s="143" t="s">
        <v>369</v>
      </c>
      <c r="D113" s="22">
        <v>11628</v>
      </c>
      <c r="E113" s="23">
        <f t="shared" si="20"/>
        <v>11624</v>
      </c>
      <c r="F113" s="22"/>
      <c r="G113" s="22"/>
      <c r="H113" s="22"/>
      <c r="I113" s="22"/>
      <c r="J113" s="22"/>
      <c r="K113" s="24">
        <v>11624</v>
      </c>
    </row>
    <row r="114" spans="1:11" ht="17.25" customHeight="1">
      <c r="A114" s="145">
        <v>5081</v>
      </c>
      <c r="B114" s="134">
        <v>742400</v>
      </c>
      <c r="C114" s="143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29">
        <v>5082</v>
      </c>
      <c r="B115" s="15">
        <v>743000</v>
      </c>
      <c r="C115" s="142" t="s">
        <v>767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727" t="s">
        <v>533</v>
      </c>
      <c r="B116" s="722" t="s">
        <v>534</v>
      </c>
      <c r="C116" s="721" t="s">
        <v>535</v>
      </c>
      <c r="D116" s="713" t="s">
        <v>907</v>
      </c>
      <c r="E116" s="713" t="s">
        <v>457</v>
      </c>
      <c r="F116" s="713"/>
      <c r="G116" s="713"/>
      <c r="H116" s="713"/>
      <c r="I116" s="713"/>
      <c r="J116" s="713"/>
      <c r="K116" s="711"/>
    </row>
    <row r="117" spans="1:11">
      <c r="A117" s="727"/>
      <c r="B117" s="722"/>
      <c r="C117" s="721"/>
      <c r="D117" s="713"/>
      <c r="E117" s="724" t="s">
        <v>415</v>
      </c>
      <c r="F117" s="713" t="s">
        <v>910</v>
      </c>
      <c r="G117" s="713"/>
      <c r="H117" s="713"/>
      <c r="I117" s="713"/>
      <c r="J117" s="713" t="s">
        <v>909</v>
      </c>
      <c r="K117" s="711" t="s">
        <v>63</v>
      </c>
    </row>
    <row r="118" spans="1:11" ht="25.5">
      <c r="A118" s="727"/>
      <c r="B118" s="722"/>
      <c r="C118" s="721"/>
      <c r="D118" s="713"/>
      <c r="E118" s="724"/>
      <c r="F118" s="15" t="s">
        <v>458</v>
      </c>
      <c r="G118" s="15" t="s">
        <v>459</v>
      </c>
      <c r="H118" s="15" t="s">
        <v>908</v>
      </c>
      <c r="I118" s="15" t="s">
        <v>62</v>
      </c>
      <c r="J118" s="713"/>
      <c r="K118" s="711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45">
        <v>5083</v>
      </c>
      <c r="B120" s="134">
        <v>743100</v>
      </c>
      <c r="C120" s="143" t="s">
        <v>768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45">
        <v>5084</v>
      </c>
      <c r="B121" s="134">
        <v>743200</v>
      </c>
      <c r="C121" s="143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45">
        <v>5085</v>
      </c>
      <c r="B122" s="134">
        <v>743300</v>
      </c>
      <c r="C122" s="143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45">
        <v>5086</v>
      </c>
      <c r="B123" s="134">
        <v>743400</v>
      </c>
      <c r="C123" s="143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45">
        <v>5087</v>
      </c>
      <c r="B124" s="134">
        <v>743500</v>
      </c>
      <c r="C124" s="143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45">
        <v>5088</v>
      </c>
      <c r="B125" s="134">
        <v>743900</v>
      </c>
      <c r="C125" s="143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29">
        <v>5089</v>
      </c>
      <c r="B126" s="15">
        <v>744000</v>
      </c>
      <c r="C126" s="142" t="s">
        <v>769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45">
        <v>5090</v>
      </c>
      <c r="B127" s="134">
        <v>744100</v>
      </c>
      <c r="C127" s="143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45">
        <v>5091</v>
      </c>
      <c r="B128" s="134">
        <v>744200</v>
      </c>
      <c r="C128" s="143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29">
        <v>5092</v>
      </c>
      <c r="B129" s="15">
        <v>745000</v>
      </c>
      <c r="C129" s="142" t="s">
        <v>770</v>
      </c>
      <c r="D129" s="20">
        <f>D130</f>
        <v>1202</v>
      </c>
      <c r="E129" s="20">
        <f t="shared" si="20"/>
        <v>1179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1179</v>
      </c>
    </row>
    <row r="130" spans="1:11" ht="18.75" customHeight="1">
      <c r="A130" s="145">
        <v>5093</v>
      </c>
      <c r="B130" s="134">
        <v>745100</v>
      </c>
      <c r="C130" s="143" t="s">
        <v>7</v>
      </c>
      <c r="D130" s="22">
        <v>1202</v>
      </c>
      <c r="E130" s="23">
        <f t="shared" si="20"/>
        <v>1179</v>
      </c>
      <c r="F130" s="22"/>
      <c r="G130" s="22"/>
      <c r="H130" s="22"/>
      <c r="I130" s="22"/>
      <c r="J130" s="22"/>
      <c r="K130" s="24">
        <v>1179</v>
      </c>
    </row>
    <row r="131" spans="1:11" ht="25.5">
      <c r="A131" s="129">
        <v>5094</v>
      </c>
      <c r="B131" s="15">
        <v>770000</v>
      </c>
      <c r="C131" s="142" t="s">
        <v>771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29">
        <v>5095</v>
      </c>
      <c r="B132" s="15">
        <v>771000</v>
      </c>
      <c r="C132" s="142" t="s">
        <v>772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45">
        <v>5096</v>
      </c>
      <c r="B133" s="134">
        <v>771100</v>
      </c>
      <c r="C133" s="143" t="s">
        <v>654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29">
        <v>5097</v>
      </c>
      <c r="B134" s="15">
        <v>772000</v>
      </c>
      <c r="C134" s="142" t="s">
        <v>773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45">
        <v>5098</v>
      </c>
      <c r="B135" s="134">
        <v>772100</v>
      </c>
      <c r="C135" s="143" t="s">
        <v>655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29">
        <v>5099</v>
      </c>
      <c r="B136" s="15">
        <v>780000</v>
      </c>
      <c r="C136" s="142" t="s">
        <v>774</v>
      </c>
      <c r="D136" s="20">
        <f>D137</f>
        <v>242649</v>
      </c>
      <c r="E136" s="20">
        <f t="shared" ref="E136:E175" si="30">SUM(F136:K136)</f>
        <v>242397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242397</v>
      </c>
      <c r="J136" s="20">
        <f t="shared" si="31"/>
        <v>0</v>
      </c>
      <c r="K136" s="21">
        <f t="shared" si="31"/>
        <v>0</v>
      </c>
    </row>
    <row r="137" spans="1:11" ht="25.5">
      <c r="A137" s="129">
        <v>5100</v>
      </c>
      <c r="B137" s="15">
        <v>781000</v>
      </c>
      <c r="C137" s="142" t="s">
        <v>775</v>
      </c>
      <c r="D137" s="20">
        <f>D138+D139</f>
        <v>242649</v>
      </c>
      <c r="E137" s="20">
        <f t="shared" si="30"/>
        <v>242397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242397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45">
        <v>5101</v>
      </c>
      <c r="B138" s="134">
        <v>781100</v>
      </c>
      <c r="C138" s="143" t="s">
        <v>456</v>
      </c>
      <c r="D138" s="22">
        <v>242649</v>
      </c>
      <c r="E138" s="23">
        <f>SUM(F138:K138)</f>
        <v>242397</v>
      </c>
      <c r="F138" s="22"/>
      <c r="G138" s="22"/>
      <c r="H138" s="22"/>
      <c r="I138" s="22">
        <v>242397</v>
      </c>
      <c r="J138" s="22"/>
      <c r="K138" s="24"/>
    </row>
    <row r="139" spans="1:11" ht="25.5">
      <c r="A139" s="145">
        <v>5102</v>
      </c>
      <c r="B139" s="134">
        <v>781300</v>
      </c>
      <c r="C139" s="143" t="s">
        <v>486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29">
        <v>5103</v>
      </c>
      <c r="B140" s="15">
        <v>790000</v>
      </c>
      <c r="C140" s="142" t="s">
        <v>776</v>
      </c>
      <c r="D140" s="20">
        <f>D141</f>
        <v>112</v>
      </c>
      <c r="E140" s="20">
        <f t="shared" si="30"/>
        <v>112</v>
      </c>
      <c r="F140" s="20">
        <f t="shared" ref="F140:K140" si="33">F141</f>
        <v>112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29">
        <v>5104</v>
      </c>
      <c r="B141" s="15">
        <v>791000</v>
      </c>
      <c r="C141" s="142" t="s">
        <v>777</v>
      </c>
      <c r="D141" s="20">
        <f>D146</f>
        <v>112</v>
      </c>
      <c r="E141" s="20">
        <f t="shared" si="30"/>
        <v>112</v>
      </c>
      <c r="F141" s="20">
        <f t="shared" ref="F141:K141" si="34">F146</f>
        <v>112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727" t="s">
        <v>533</v>
      </c>
      <c r="B142" s="722" t="s">
        <v>534</v>
      </c>
      <c r="C142" s="721" t="s">
        <v>535</v>
      </c>
      <c r="D142" s="713" t="s">
        <v>907</v>
      </c>
      <c r="E142" s="713" t="s">
        <v>457</v>
      </c>
      <c r="F142" s="713"/>
      <c r="G142" s="713"/>
      <c r="H142" s="713"/>
      <c r="I142" s="713"/>
      <c r="J142" s="713"/>
      <c r="K142" s="711"/>
    </row>
    <row r="143" spans="1:11">
      <c r="A143" s="727"/>
      <c r="B143" s="722"/>
      <c r="C143" s="721"/>
      <c r="D143" s="713"/>
      <c r="E143" s="724" t="s">
        <v>415</v>
      </c>
      <c r="F143" s="713" t="s">
        <v>910</v>
      </c>
      <c r="G143" s="713"/>
      <c r="H143" s="713"/>
      <c r="I143" s="713"/>
      <c r="J143" s="713" t="s">
        <v>909</v>
      </c>
      <c r="K143" s="711" t="s">
        <v>63</v>
      </c>
    </row>
    <row r="144" spans="1:11" ht="25.5">
      <c r="A144" s="727"/>
      <c r="B144" s="722"/>
      <c r="C144" s="721"/>
      <c r="D144" s="713"/>
      <c r="E144" s="724"/>
      <c r="F144" s="15" t="s">
        <v>458</v>
      </c>
      <c r="G144" s="15" t="s">
        <v>459</v>
      </c>
      <c r="H144" s="15" t="s">
        <v>908</v>
      </c>
      <c r="I144" s="15" t="s">
        <v>62</v>
      </c>
      <c r="J144" s="713"/>
      <c r="K144" s="711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45">
        <v>5105</v>
      </c>
      <c r="B146" s="134">
        <v>791100</v>
      </c>
      <c r="C146" s="143" t="s">
        <v>653</v>
      </c>
      <c r="D146" s="22">
        <v>112</v>
      </c>
      <c r="E146" s="23">
        <f t="shared" si="30"/>
        <v>112</v>
      </c>
      <c r="F146" s="22">
        <v>112</v>
      </c>
      <c r="G146" s="22"/>
      <c r="H146" s="22"/>
      <c r="I146" s="22"/>
      <c r="J146" s="22"/>
      <c r="K146" s="24"/>
    </row>
    <row r="147" spans="1:11" ht="25.5">
      <c r="A147" s="129">
        <v>5106</v>
      </c>
      <c r="B147" s="15">
        <v>800000</v>
      </c>
      <c r="C147" s="142" t="s">
        <v>778</v>
      </c>
      <c r="D147" s="20">
        <f>D148+D155+D162+D165</f>
        <v>30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29">
        <v>5107</v>
      </c>
      <c r="B148" s="15">
        <v>810000</v>
      </c>
      <c r="C148" s="142" t="s">
        <v>779</v>
      </c>
      <c r="D148" s="20">
        <f>D149+D151+D153</f>
        <v>30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29">
        <v>5108</v>
      </c>
      <c r="B149" s="15">
        <v>811000</v>
      </c>
      <c r="C149" s="142" t="s">
        <v>780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45">
        <v>5109</v>
      </c>
      <c r="B150" s="134">
        <v>811100</v>
      </c>
      <c r="C150" s="143" t="s">
        <v>578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29">
        <v>5110</v>
      </c>
      <c r="B151" s="15">
        <v>812000</v>
      </c>
      <c r="C151" s="142" t="s">
        <v>781</v>
      </c>
      <c r="D151" s="20">
        <f>D152</f>
        <v>30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45">
        <v>5111</v>
      </c>
      <c r="B152" s="134">
        <v>812100</v>
      </c>
      <c r="C152" s="143" t="s">
        <v>579</v>
      </c>
      <c r="D152" s="22">
        <v>30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29">
        <v>5112</v>
      </c>
      <c r="B153" s="15">
        <v>813000</v>
      </c>
      <c r="C153" s="142" t="s">
        <v>782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45">
        <v>5113</v>
      </c>
      <c r="B154" s="134">
        <v>813100</v>
      </c>
      <c r="C154" s="143" t="s">
        <v>635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29">
        <v>5114</v>
      </c>
      <c r="B155" s="15">
        <v>820000</v>
      </c>
      <c r="C155" s="142" t="s">
        <v>783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29">
        <v>5115</v>
      </c>
      <c r="B156" s="15">
        <v>821000</v>
      </c>
      <c r="C156" s="142" t="s">
        <v>784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45">
        <v>5116</v>
      </c>
      <c r="B157" s="134">
        <v>821100</v>
      </c>
      <c r="C157" s="143" t="s">
        <v>568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29">
        <v>5117</v>
      </c>
      <c r="B158" s="15">
        <v>822000</v>
      </c>
      <c r="C158" s="142" t="s">
        <v>785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45">
        <v>5118</v>
      </c>
      <c r="B159" s="134">
        <v>822100</v>
      </c>
      <c r="C159" s="143" t="s">
        <v>569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29">
        <v>5119</v>
      </c>
      <c r="B160" s="15">
        <v>823000</v>
      </c>
      <c r="C160" s="142" t="s">
        <v>786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45">
        <v>5120</v>
      </c>
      <c r="B161" s="134">
        <v>823100</v>
      </c>
      <c r="C161" s="143" t="s">
        <v>570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29">
        <v>5121</v>
      </c>
      <c r="B162" s="15">
        <v>830000</v>
      </c>
      <c r="C162" s="142" t="s">
        <v>787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29">
        <v>5122</v>
      </c>
      <c r="B163" s="15">
        <v>831000</v>
      </c>
      <c r="C163" s="142" t="s">
        <v>788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45">
        <v>5123</v>
      </c>
      <c r="B164" s="134">
        <v>831100</v>
      </c>
      <c r="C164" s="143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29">
        <v>5124</v>
      </c>
      <c r="B165" s="15">
        <v>840000</v>
      </c>
      <c r="C165" s="142" t="s">
        <v>789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29">
        <v>5125</v>
      </c>
      <c r="B166" s="15">
        <v>841000</v>
      </c>
      <c r="C166" s="142" t="s">
        <v>790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45">
        <v>5126</v>
      </c>
      <c r="B167" s="134">
        <v>841100</v>
      </c>
      <c r="C167" s="143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29">
        <v>5127</v>
      </c>
      <c r="B168" s="15">
        <v>842000</v>
      </c>
      <c r="C168" s="142" t="s">
        <v>791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727" t="s">
        <v>533</v>
      </c>
      <c r="B169" s="722" t="s">
        <v>534</v>
      </c>
      <c r="C169" s="721" t="s">
        <v>535</v>
      </c>
      <c r="D169" s="713" t="s">
        <v>907</v>
      </c>
      <c r="E169" s="713" t="s">
        <v>457</v>
      </c>
      <c r="F169" s="713"/>
      <c r="G169" s="713"/>
      <c r="H169" s="713"/>
      <c r="I169" s="713"/>
      <c r="J169" s="713"/>
      <c r="K169" s="711"/>
    </row>
    <row r="170" spans="1:11">
      <c r="A170" s="727"/>
      <c r="B170" s="722"/>
      <c r="C170" s="721"/>
      <c r="D170" s="713"/>
      <c r="E170" s="724" t="s">
        <v>415</v>
      </c>
      <c r="F170" s="713" t="s">
        <v>910</v>
      </c>
      <c r="G170" s="713"/>
      <c r="H170" s="713"/>
      <c r="I170" s="713"/>
      <c r="J170" s="713" t="s">
        <v>909</v>
      </c>
      <c r="K170" s="711" t="s">
        <v>63</v>
      </c>
    </row>
    <row r="171" spans="1:11" ht="25.5">
      <c r="A171" s="727"/>
      <c r="B171" s="722"/>
      <c r="C171" s="721"/>
      <c r="D171" s="713"/>
      <c r="E171" s="724"/>
      <c r="F171" s="15" t="s">
        <v>458</v>
      </c>
      <c r="G171" s="15" t="s">
        <v>459</v>
      </c>
      <c r="H171" s="15" t="s">
        <v>908</v>
      </c>
      <c r="I171" s="15" t="s">
        <v>62</v>
      </c>
      <c r="J171" s="713"/>
      <c r="K171" s="711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45">
        <v>5128</v>
      </c>
      <c r="B173" s="134">
        <v>842100</v>
      </c>
      <c r="C173" s="143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29">
        <v>5129</v>
      </c>
      <c r="B174" s="15">
        <v>843000</v>
      </c>
      <c r="C174" s="142" t="s">
        <v>792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45">
        <v>5130</v>
      </c>
      <c r="B175" s="134">
        <v>843100</v>
      </c>
      <c r="C175" s="143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29">
        <v>5131</v>
      </c>
      <c r="B176" s="15">
        <v>900000</v>
      </c>
      <c r="C176" s="142" t="s">
        <v>793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29">
        <v>5132</v>
      </c>
      <c r="B177" s="15">
        <v>910000</v>
      </c>
      <c r="C177" s="142" t="s">
        <v>794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29">
        <v>5133</v>
      </c>
      <c r="B178" s="15">
        <v>911000</v>
      </c>
      <c r="C178" s="142" t="s">
        <v>795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45">
        <v>5134</v>
      </c>
      <c r="B179" s="134">
        <v>911100</v>
      </c>
      <c r="C179" s="143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45">
        <v>5135</v>
      </c>
      <c r="B180" s="134">
        <v>911200</v>
      </c>
      <c r="C180" s="143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45">
        <v>5136</v>
      </c>
      <c r="B181" s="134">
        <v>911300</v>
      </c>
      <c r="C181" s="143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45">
        <v>5137</v>
      </c>
      <c r="B182" s="134">
        <v>911400</v>
      </c>
      <c r="C182" s="143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45">
        <v>5138</v>
      </c>
      <c r="B183" s="134">
        <v>911500</v>
      </c>
      <c r="C183" s="143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45">
        <v>5139</v>
      </c>
      <c r="B184" s="134">
        <v>911600</v>
      </c>
      <c r="C184" s="143" t="s">
        <v>636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45">
        <v>5140</v>
      </c>
      <c r="B185" s="134">
        <v>911700</v>
      </c>
      <c r="C185" s="143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45">
        <v>5141</v>
      </c>
      <c r="B186" s="134">
        <v>911800</v>
      </c>
      <c r="C186" s="143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45">
        <v>5142</v>
      </c>
      <c r="B187" s="134">
        <v>911900</v>
      </c>
      <c r="C187" s="143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29">
        <v>5143</v>
      </c>
      <c r="B188" s="15">
        <v>912000</v>
      </c>
      <c r="C188" s="142" t="s">
        <v>796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45">
        <v>5144</v>
      </c>
      <c r="B189" s="134">
        <v>912100</v>
      </c>
      <c r="C189" s="143" t="s">
        <v>757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45">
        <v>5145</v>
      </c>
      <c r="B190" s="134">
        <v>912200</v>
      </c>
      <c r="C190" s="143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45">
        <v>5146</v>
      </c>
      <c r="B191" s="134">
        <v>912300</v>
      </c>
      <c r="C191" s="143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45">
        <v>5147</v>
      </c>
      <c r="B192" s="134">
        <v>912400</v>
      </c>
      <c r="C192" s="143" t="s">
        <v>797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45">
        <v>5148</v>
      </c>
      <c r="B193" s="134">
        <v>912500</v>
      </c>
      <c r="C193" s="143" t="s">
        <v>663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45">
        <v>5149</v>
      </c>
      <c r="B194" s="134">
        <v>912600</v>
      </c>
      <c r="C194" s="143" t="s">
        <v>664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727" t="s">
        <v>533</v>
      </c>
      <c r="B195" s="722" t="s">
        <v>534</v>
      </c>
      <c r="C195" s="721" t="s">
        <v>535</v>
      </c>
      <c r="D195" s="713" t="s">
        <v>907</v>
      </c>
      <c r="E195" s="713" t="s">
        <v>457</v>
      </c>
      <c r="F195" s="713"/>
      <c r="G195" s="713"/>
      <c r="H195" s="713"/>
      <c r="I195" s="713"/>
      <c r="J195" s="713"/>
      <c r="K195" s="711"/>
    </row>
    <row r="196" spans="1:11">
      <c r="A196" s="727"/>
      <c r="B196" s="722"/>
      <c r="C196" s="721"/>
      <c r="D196" s="713"/>
      <c r="E196" s="724" t="s">
        <v>415</v>
      </c>
      <c r="F196" s="713" t="s">
        <v>910</v>
      </c>
      <c r="G196" s="713"/>
      <c r="H196" s="713"/>
      <c r="I196" s="713"/>
      <c r="J196" s="713" t="s">
        <v>909</v>
      </c>
      <c r="K196" s="711" t="s">
        <v>63</v>
      </c>
    </row>
    <row r="197" spans="1:11" ht="25.5">
      <c r="A197" s="727"/>
      <c r="B197" s="722"/>
      <c r="C197" s="721"/>
      <c r="D197" s="713"/>
      <c r="E197" s="724"/>
      <c r="F197" s="15" t="s">
        <v>458</v>
      </c>
      <c r="G197" s="15" t="s">
        <v>459</v>
      </c>
      <c r="H197" s="15" t="s">
        <v>908</v>
      </c>
      <c r="I197" s="15" t="s">
        <v>62</v>
      </c>
      <c r="J197" s="713"/>
      <c r="K197" s="711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45">
        <v>5150</v>
      </c>
      <c r="B199" s="134">
        <v>912900</v>
      </c>
      <c r="C199" s="143" t="s">
        <v>665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29">
        <v>5151</v>
      </c>
      <c r="B200" s="15">
        <v>920000</v>
      </c>
      <c r="C200" s="142" t="s">
        <v>798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29">
        <v>5152</v>
      </c>
      <c r="B201" s="15">
        <v>921000</v>
      </c>
      <c r="C201" s="142" t="s">
        <v>799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45">
        <v>5153</v>
      </c>
      <c r="B202" s="134">
        <v>921100</v>
      </c>
      <c r="C202" s="143" t="s">
        <v>666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45">
        <v>5154</v>
      </c>
      <c r="B203" s="134">
        <v>921200</v>
      </c>
      <c r="C203" s="143" t="s">
        <v>667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45">
        <v>5155</v>
      </c>
      <c r="B204" s="134">
        <v>921300</v>
      </c>
      <c r="C204" s="143" t="s">
        <v>668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45">
        <v>5156</v>
      </c>
      <c r="B205" s="134">
        <v>921400</v>
      </c>
      <c r="C205" s="143" t="s">
        <v>800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45">
        <v>5157</v>
      </c>
      <c r="B206" s="134">
        <v>921500</v>
      </c>
      <c r="C206" s="143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45">
        <v>5158</v>
      </c>
      <c r="B207" s="134">
        <v>921600</v>
      </c>
      <c r="C207" s="143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45">
        <v>5159</v>
      </c>
      <c r="B208" s="134">
        <v>921700</v>
      </c>
      <c r="C208" s="143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45">
        <v>5160</v>
      </c>
      <c r="B209" s="134">
        <v>921800</v>
      </c>
      <c r="C209" s="143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45">
        <v>5161</v>
      </c>
      <c r="B210" s="134">
        <v>921900</v>
      </c>
      <c r="C210" s="143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29">
        <v>5162</v>
      </c>
      <c r="B211" s="15">
        <v>922000</v>
      </c>
      <c r="C211" s="142" t="s">
        <v>801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45">
        <v>5163</v>
      </c>
      <c r="B212" s="134">
        <v>922100</v>
      </c>
      <c r="C212" s="143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45">
        <v>5164</v>
      </c>
      <c r="B213" s="134">
        <v>922200</v>
      </c>
      <c r="C213" s="143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45">
        <v>5165</v>
      </c>
      <c r="B214" s="134">
        <v>922300</v>
      </c>
      <c r="C214" s="143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45">
        <v>5166</v>
      </c>
      <c r="B215" s="134">
        <v>922400</v>
      </c>
      <c r="C215" s="143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45">
        <v>5167</v>
      </c>
      <c r="B216" s="134">
        <v>922500</v>
      </c>
      <c r="C216" s="143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727" t="s">
        <v>533</v>
      </c>
      <c r="B217" s="722" t="s">
        <v>534</v>
      </c>
      <c r="C217" s="721" t="s">
        <v>535</v>
      </c>
      <c r="D217" s="713" t="s">
        <v>907</v>
      </c>
      <c r="E217" s="713" t="s">
        <v>457</v>
      </c>
      <c r="F217" s="713"/>
      <c r="G217" s="713"/>
      <c r="H217" s="713"/>
      <c r="I217" s="713"/>
      <c r="J217" s="713"/>
      <c r="K217" s="711"/>
    </row>
    <row r="218" spans="1:11">
      <c r="A218" s="727"/>
      <c r="B218" s="722"/>
      <c r="C218" s="721"/>
      <c r="D218" s="713"/>
      <c r="E218" s="724" t="s">
        <v>415</v>
      </c>
      <c r="F218" s="713" t="s">
        <v>910</v>
      </c>
      <c r="G218" s="713"/>
      <c r="H218" s="713"/>
      <c r="I218" s="713"/>
      <c r="J218" s="713" t="s">
        <v>909</v>
      </c>
      <c r="K218" s="711" t="s">
        <v>63</v>
      </c>
    </row>
    <row r="219" spans="1:11" ht="25.5">
      <c r="A219" s="727"/>
      <c r="B219" s="722"/>
      <c r="C219" s="721"/>
      <c r="D219" s="713"/>
      <c r="E219" s="724"/>
      <c r="F219" s="15" t="s">
        <v>458</v>
      </c>
      <c r="G219" s="15" t="s">
        <v>459</v>
      </c>
      <c r="H219" s="15" t="s">
        <v>908</v>
      </c>
      <c r="I219" s="15" t="s">
        <v>62</v>
      </c>
      <c r="J219" s="713"/>
      <c r="K219" s="711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45">
        <v>5168</v>
      </c>
      <c r="B221" s="134">
        <v>922600</v>
      </c>
      <c r="C221" s="143" t="s">
        <v>651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45">
        <v>5169</v>
      </c>
      <c r="B222" s="134">
        <v>922700</v>
      </c>
      <c r="C222" s="143" t="s">
        <v>652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45">
        <v>5170</v>
      </c>
      <c r="B223" s="134">
        <v>922800</v>
      </c>
      <c r="C223" s="143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46">
        <v>5171</v>
      </c>
      <c r="B224" s="135"/>
      <c r="C224" s="144" t="s">
        <v>802</v>
      </c>
      <c r="D224" s="30">
        <f>D22+D176</f>
        <v>272558</v>
      </c>
      <c r="E224" s="30">
        <f t="shared" si="57"/>
        <v>272248</v>
      </c>
      <c r="F224" s="30">
        <f t="shared" ref="F224:K224" si="58">F22+F176</f>
        <v>112</v>
      </c>
      <c r="G224" s="30">
        <f t="shared" si="58"/>
        <v>0</v>
      </c>
      <c r="H224" s="30">
        <f t="shared" si="58"/>
        <v>16857</v>
      </c>
      <c r="I224" s="30">
        <f t="shared" si="58"/>
        <v>242476</v>
      </c>
      <c r="J224" s="30">
        <f t="shared" si="58"/>
        <v>0</v>
      </c>
      <c r="K224" s="31">
        <f t="shared" si="58"/>
        <v>12803</v>
      </c>
    </row>
    <row r="225" spans="1:11">
      <c r="A225" s="147"/>
      <c r="B225" s="136"/>
      <c r="C225" s="136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47"/>
      <c r="B226" s="136"/>
      <c r="C226" s="136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48" t="s">
        <v>365</v>
      </c>
      <c r="B227" s="136"/>
      <c r="C227" s="136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47"/>
      <c r="B228" s="136"/>
      <c r="C228" s="136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719" t="s">
        <v>533</v>
      </c>
      <c r="B229" s="717" t="s">
        <v>534</v>
      </c>
      <c r="C229" s="717" t="s">
        <v>535</v>
      </c>
      <c r="D229" s="717" t="s">
        <v>911</v>
      </c>
      <c r="E229" s="717" t="s">
        <v>380</v>
      </c>
      <c r="F229" s="725"/>
      <c r="G229" s="725"/>
      <c r="H229" s="725"/>
      <c r="I229" s="725"/>
      <c r="J229" s="725"/>
      <c r="K229" s="726"/>
    </row>
    <row r="230" spans="1:11">
      <c r="A230" s="723"/>
      <c r="B230" s="714"/>
      <c r="C230" s="714"/>
      <c r="D230" s="714"/>
      <c r="E230" s="713" t="s">
        <v>917</v>
      </c>
      <c r="F230" s="713" t="s">
        <v>427</v>
      </c>
      <c r="G230" s="714"/>
      <c r="H230" s="714"/>
      <c r="I230" s="714"/>
      <c r="J230" s="713" t="s">
        <v>909</v>
      </c>
      <c r="K230" s="711" t="s">
        <v>63</v>
      </c>
    </row>
    <row r="231" spans="1:11" ht="25.5">
      <c r="A231" s="723"/>
      <c r="B231" s="714"/>
      <c r="C231" s="714"/>
      <c r="D231" s="714"/>
      <c r="E231" s="714"/>
      <c r="F231" s="15" t="s">
        <v>381</v>
      </c>
      <c r="G231" s="15" t="s">
        <v>459</v>
      </c>
      <c r="H231" s="15" t="s">
        <v>908</v>
      </c>
      <c r="I231" s="15" t="s">
        <v>62</v>
      </c>
      <c r="J231" s="714"/>
      <c r="K231" s="712"/>
    </row>
    <row r="232" spans="1:11">
      <c r="A232" s="129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49">
        <v>5172</v>
      </c>
      <c r="B233" s="15"/>
      <c r="C233" s="142" t="s">
        <v>803</v>
      </c>
      <c r="D233" s="20">
        <f>D234+D430</f>
        <v>272558</v>
      </c>
      <c r="E233" s="20">
        <f t="shared" ref="E233:E304" si="59">SUM(F233:K233)</f>
        <v>266042</v>
      </c>
      <c r="F233" s="20">
        <f t="shared" ref="F233:K233" si="60">F234+F430</f>
        <v>112</v>
      </c>
      <c r="G233" s="20">
        <f t="shared" si="60"/>
        <v>0</v>
      </c>
      <c r="H233" s="20">
        <f t="shared" si="60"/>
        <v>16857</v>
      </c>
      <c r="I233" s="20">
        <f t="shared" si="60"/>
        <v>242715</v>
      </c>
      <c r="J233" s="20">
        <f t="shared" si="60"/>
        <v>0</v>
      </c>
      <c r="K233" s="21">
        <f t="shared" si="60"/>
        <v>6358</v>
      </c>
    </row>
    <row r="234" spans="1:11" ht="26.25" customHeight="1">
      <c r="A234" s="149">
        <v>5173</v>
      </c>
      <c r="B234" s="15">
        <v>400000</v>
      </c>
      <c r="C234" s="142" t="s">
        <v>804</v>
      </c>
      <c r="D234" s="20">
        <f>D235+D261+D310+D329+D357+D370+D390+D409</f>
        <v>268182</v>
      </c>
      <c r="E234" s="20">
        <f t="shared" si="59"/>
        <v>261920</v>
      </c>
      <c r="F234" s="20">
        <f t="shared" ref="F234:K234" si="61">F235+F261+F310+F329+F357+F370+F390+F409</f>
        <v>112</v>
      </c>
      <c r="G234" s="20">
        <f t="shared" si="61"/>
        <v>0</v>
      </c>
      <c r="H234" s="20">
        <f t="shared" si="61"/>
        <v>13526</v>
      </c>
      <c r="I234" s="20">
        <f t="shared" si="61"/>
        <v>242715</v>
      </c>
      <c r="J234" s="20">
        <f t="shared" si="61"/>
        <v>0</v>
      </c>
      <c r="K234" s="21">
        <f t="shared" si="61"/>
        <v>5567</v>
      </c>
    </row>
    <row r="235" spans="1:11" ht="26.25" customHeight="1">
      <c r="A235" s="149">
        <v>5174</v>
      </c>
      <c r="B235" s="15">
        <v>410000</v>
      </c>
      <c r="C235" s="142" t="s">
        <v>805</v>
      </c>
      <c r="D235" s="20">
        <f>D236+D238+D242+D244+D253+D255+D257+D259</f>
        <v>223280</v>
      </c>
      <c r="E235" s="20">
        <f t="shared" si="59"/>
        <v>220488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5928</v>
      </c>
      <c r="I235" s="20">
        <f t="shared" si="62"/>
        <v>214527</v>
      </c>
      <c r="J235" s="20">
        <f t="shared" si="62"/>
        <v>0</v>
      </c>
      <c r="K235" s="21">
        <f t="shared" si="62"/>
        <v>33</v>
      </c>
    </row>
    <row r="236" spans="1:11" ht="26.25" customHeight="1">
      <c r="A236" s="149">
        <v>5175</v>
      </c>
      <c r="B236" s="15">
        <v>411000</v>
      </c>
      <c r="C236" s="142" t="s">
        <v>806</v>
      </c>
      <c r="D236" s="20">
        <f>D237</f>
        <v>181721</v>
      </c>
      <c r="E236" s="20">
        <f t="shared" si="59"/>
        <v>179367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4140</v>
      </c>
      <c r="I236" s="20">
        <f t="shared" si="63"/>
        <v>175227</v>
      </c>
      <c r="J236" s="20">
        <f t="shared" si="63"/>
        <v>0</v>
      </c>
      <c r="K236" s="21">
        <f t="shared" si="63"/>
        <v>0</v>
      </c>
    </row>
    <row r="237" spans="1:11" ht="24" customHeight="1">
      <c r="A237" s="150">
        <v>5176</v>
      </c>
      <c r="B237" s="134">
        <v>411100</v>
      </c>
      <c r="C237" s="143" t="s">
        <v>382</v>
      </c>
      <c r="D237" s="22">
        <v>181721</v>
      </c>
      <c r="E237" s="23">
        <f t="shared" si="59"/>
        <v>179367</v>
      </c>
      <c r="F237" s="22"/>
      <c r="G237" s="22"/>
      <c r="H237" s="22">
        <v>4140</v>
      </c>
      <c r="I237" s="22">
        <v>175227</v>
      </c>
      <c r="J237" s="22"/>
      <c r="K237" s="24"/>
    </row>
    <row r="238" spans="1:11" ht="25.5">
      <c r="A238" s="149">
        <v>5177</v>
      </c>
      <c r="B238" s="15">
        <v>412000</v>
      </c>
      <c r="C238" s="142" t="s">
        <v>807</v>
      </c>
      <c r="D238" s="20">
        <f>SUM(D239:D241)</f>
        <v>31161</v>
      </c>
      <c r="E238" s="20">
        <f t="shared" si="59"/>
        <v>30917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1742</v>
      </c>
      <c r="I238" s="20">
        <f t="shared" si="64"/>
        <v>29175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0">
        <v>5178</v>
      </c>
      <c r="B239" s="134">
        <v>412100</v>
      </c>
      <c r="C239" s="143" t="s">
        <v>808</v>
      </c>
      <c r="D239" s="22">
        <v>21847</v>
      </c>
      <c r="E239" s="23">
        <f t="shared" si="59"/>
        <v>21678</v>
      </c>
      <c r="F239" s="22"/>
      <c r="G239" s="22"/>
      <c r="H239" s="22">
        <v>1527</v>
      </c>
      <c r="I239" s="22">
        <v>20151</v>
      </c>
      <c r="J239" s="22"/>
      <c r="K239" s="24"/>
    </row>
    <row r="240" spans="1:11" ht="21.75" customHeight="1">
      <c r="A240" s="150">
        <v>5179</v>
      </c>
      <c r="B240" s="134">
        <v>412200</v>
      </c>
      <c r="C240" s="143" t="s">
        <v>17</v>
      </c>
      <c r="D240" s="22">
        <v>9314</v>
      </c>
      <c r="E240" s="23">
        <f t="shared" si="59"/>
        <v>9239</v>
      </c>
      <c r="F240" s="22"/>
      <c r="G240" s="22"/>
      <c r="H240" s="22">
        <v>215</v>
      </c>
      <c r="I240" s="22">
        <v>9024</v>
      </c>
      <c r="J240" s="22"/>
      <c r="K240" s="24"/>
    </row>
    <row r="241" spans="1:11" ht="21.75" customHeight="1">
      <c r="A241" s="150">
        <v>5180</v>
      </c>
      <c r="B241" s="134">
        <v>412300</v>
      </c>
      <c r="C241" s="143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49">
        <v>5181</v>
      </c>
      <c r="B242" s="15">
        <v>413000</v>
      </c>
      <c r="C242" s="142" t="s">
        <v>809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0">
        <v>5182</v>
      </c>
      <c r="B243" s="134">
        <v>413100</v>
      </c>
      <c r="C243" s="143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49">
        <v>5183</v>
      </c>
      <c r="B244" s="15">
        <v>414000</v>
      </c>
      <c r="C244" s="142" t="s">
        <v>810</v>
      </c>
      <c r="D244" s="20">
        <f>SUM(D245:D252)</f>
        <v>1125</v>
      </c>
      <c r="E244" s="20">
        <f t="shared" si="59"/>
        <v>1021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1005</v>
      </c>
      <c r="J244" s="20">
        <f t="shared" si="66"/>
        <v>0</v>
      </c>
      <c r="K244" s="21">
        <f t="shared" si="66"/>
        <v>16</v>
      </c>
    </row>
    <row r="245" spans="1:11" ht="27" customHeight="1">
      <c r="A245" s="150">
        <v>5184</v>
      </c>
      <c r="B245" s="134">
        <v>414100</v>
      </c>
      <c r="C245" s="143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0">
        <v>5185</v>
      </c>
      <c r="B246" s="134">
        <v>414200</v>
      </c>
      <c r="C246" s="143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0">
        <v>5186</v>
      </c>
      <c r="B247" s="134">
        <v>414300</v>
      </c>
      <c r="C247" s="143" t="s">
        <v>11</v>
      </c>
      <c r="D247" s="22">
        <v>749</v>
      </c>
      <c r="E247" s="23">
        <f t="shared" si="59"/>
        <v>647</v>
      </c>
      <c r="F247" s="22"/>
      <c r="G247" s="22"/>
      <c r="H247" s="22"/>
      <c r="I247" s="22">
        <v>631</v>
      </c>
      <c r="J247" s="22"/>
      <c r="K247" s="24">
        <v>16</v>
      </c>
    </row>
    <row r="248" spans="1:11">
      <c r="A248" s="727" t="s">
        <v>533</v>
      </c>
      <c r="B248" s="722" t="s">
        <v>534</v>
      </c>
      <c r="C248" s="721" t="s">
        <v>535</v>
      </c>
      <c r="D248" s="721" t="s">
        <v>912</v>
      </c>
      <c r="E248" s="713" t="s">
        <v>380</v>
      </c>
      <c r="F248" s="714"/>
      <c r="G248" s="714"/>
      <c r="H248" s="714"/>
      <c r="I248" s="714"/>
      <c r="J248" s="714"/>
      <c r="K248" s="712"/>
    </row>
    <row r="249" spans="1:11" ht="12.75" customHeight="1">
      <c r="A249" s="727"/>
      <c r="B249" s="722"/>
      <c r="C249" s="721"/>
      <c r="D249" s="721"/>
      <c r="E249" s="713" t="s">
        <v>917</v>
      </c>
      <c r="F249" s="713" t="s">
        <v>427</v>
      </c>
      <c r="G249" s="714"/>
      <c r="H249" s="714"/>
      <c r="I249" s="714"/>
      <c r="J249" s="713" t="s">
        <v>909</v>
      </c>
      <c r="K249" s="711" t="s">
        <v>63</v>
      </c>
    </row>
    <row r="250" spans="1:11" ht="25.5">
      <c r="A250" s="727"/>
      <c r="B250" s="722"/>
      <c r="C250" s="721"/>
      <c r="D250" s="721"/>
      <c r="E250" s="714"/>
      <c r="F250" s="15" t="s">
        <v>381</v>
      </c>
      <c r="G250" s="15" t="s">
        <v>459</v>
      </c>
      <c r="H250" s="15" t="s">
        <v>908</v>
      </c>
      <c r="I250" s="15" t="s">
        <v>62</v>
      </c>
      <c r="J250" s="714"/>
      <c r="K250" s="712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0">
        <v>5187</v>
      </c>
      <c r="B252" s="134">
        <v>414400</v>
      </c>
      <c r="C252" s="143" t="s">
        <v>589</v>
      </c>
      <c r="D252" s="22">
        <v>376</v>
      </c>
      <c r="E252" s="23">
        <f t="shared" si="59"/>
        <v>374</v>
      </c>
      <c r="F252" s="22"/>
      <c r="G252" s="22"/>
      <c r="H252" s="22"/>
      <c r="I252" s="22">
        <v>374</v>
      </c>
      <c r="J252" s="22"/>
      <c r="K252" s="24"/>
    </row>
    <row r="253" spans="1:11" ht="17.25" customHeight="1">
      <c r="A253" s="149">
        <v>5188</v>
      </c>
      <c r="B253" s="15">
        <v>415000</v>
      </c>
      <c r="C253" s="142" t="s">
        <v>811</v>
      </c>
      <c r="D253" s="20">
        <f>D254</f>
        <v>7327</v>
      </c>
      <c r="E253" s="20">
        <f t="shared" si="59"/>
        <v>7239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46</v>
      </c>
      <c r="I253" s="20">
        <f t="shared" si="67"/>
        <v>7176</v>
      </c>
      <c r="J253" s="20">
        <f t="shared" si="67"/>
        <v>0</v>
      </c>
      <c r="K253" s="21">
        <f t="shared" si="67"/>
        <v>17</v>
      </c>
    </row>
    <row r="254" spans="1:11" ht="17.25" customHeight="1">
      <c r="A254" s="150">
        <v>5189</v>
      </c>
      <c r="B254" s="134">
        <v>415100</v>
      </c>
      <c r="C254" s="143" t="s">
        <v>590</v>
      </c>
      <c r="D254" s="22">
        <v>7327</v>
      </c>
      <c r="E254" s="23">
        <f t="shared" si="59"/>
        <v>7239</v>
      </c>
      <c r="F254" s="22"/>
      <c r="G254" s="22"/>
      <c r="H254" s="22">
        <v>46</v>
      </c>
      <c r="I254" s="22">
        <v>7176</v>
      </c>
      <c r="J254" s="22"/>
      <c r="K254" s="24">
        <v>17</v>
      </c>
    </row>
    <row r="255" spans="1:11" ht="25.5">
      <c r="A255" s="149">
        <v>5190</v>
      </c>
      <c r="B255" s="15">
        <v>416000</v>
      </c>
      <c r="C255" s="142" t="s">
        <v>812</v>
      </c>
      <c r="D255" s="20">
        <f>D256</f>
        <v>1946</v>
      </c>
      <c r="E255" s="89">
        <f t="shared" si="59"/>
        <v>1944</v>
      </c>
      <c r="F255" s="89">
        <f t="shared" ref="F255:K255" si="68">F256</f>
        <v>0</v>
      </c>
      <c r="G255" s="89">
        <f t="shared" si="68"/>
        <v>0</v>
      </c>
      <c r="H255" s="89">
        <f t="shared" si="68"/>
        <v>0</v>
      </c>
      <c r="I255" s="89">
        <f t="shared" si="68"/>
        <v>1944</v>
      </c>
      <c r="J255" s="89">
        <f t="shared" si="68"/>
        <v>0</v>
      </c>
      <c r="K255" s="90">
        <f t="shared" si="68"/>
        <v>0</v>
      </c>
    </row>
    <row r="256" spans="1:11" ht="17.25" customHeight="1">
      <c r="A256" s="150">
        <v>5191</v>
      </c>
      <c r="B256" s="134">
        <v>416100</v>
      </c>
      <c r="C256" s="143" t="s">
        <v>591</v>
      </c>
      <c r="D256" s="22">
        <v>1946</v>
      </c>
      <c r="E256" s="23">
        <f t="shared" si="59"/>
        <v>1944</v>
      </c>
      <c r="F256" s="22"/>
      <c r="G256" s="22"/>
      <c r="H256" s="22"/>
      <c r="I256" s="22">
        <v>1944</v>
      </c>
      <c r="J256" s="22"/>
      <c r="K256" s="24"/>
    </row>
    <row r="257" spans="1:11" ht="17.25" customHeight="1">
      <c r="A257" s="149">
        <v>5192</v>
      </c>
      <c r="B257" s="15">
        <v>417000</v>
      </c>
      <c r="C257" s="142" t="s">
        <v>813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0">
        <v>5193</v>
      </c>
      <c r="B258" s="134">
        <v>417100</v>
      </c>
      <c r="C258" s="143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49">
        <v>5194</v>
      </c>
      <c r="B259" s="15">
        <v>418000</v>
      </c>
      <c r="C259" s="142" t="s">
        <v>814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0">
        <v>5195</v>
      </c>
      <c r="B260" s="134">
        <v>418100</v>
      </c>
      <c r="C260" s="143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49">
        <v>5196</v>
      </c>
      <c r="B261" s="15">
        <v>420000</v>
      </c>
      <c r="C261" s="142" t="s">
        <v>815</v>
      </c>
      <c r="D261" s="20">
        <f>D262+D270+D276+D289+D297+D300</f>
        <v>43599</v>
      </c>
      <c r="E261" s="20">
        <f t="shared" si="59"/>
        <v>40418</v>
      </c>
      <c r="F261" s="20">
        <f t="shared" ref="F261:K261" si="71">F262+F270+F276+F289+F297+F300</f>
        <v>112</v>
      </c>
      <c r="G261" s="20">
        <f t="shared" si="71"/>
        <v>0</v>
      </c>
      <c r="H261" s="20">
        <f t="shared" si="71"/>
        <v>7598</v>
      </c>
      <c r="I261" s="20">
        <f t="shared" si="71"/>
        <v>27365</v>
      </c>
      <c r="J261" s="20">
        <f t="shared" si="71"/>
        <v>0</v>
      </c>
      <c r="K261" s="21">
        <f t="shared" si="71"/>
        <v>5343</v>
      </c>
    </row>
    <row r="262" spans="1:11" ht="17.25" customHeight="1">
      <c r="A262" s="149">
        <v>5197</v>
      </c>
      <c r="B262" s="15">
        <v>421000</v>
      </c>
      <c r="C262" s="142" t="s">
        <v>816</v>
      </c>
      <c r="D262" s="20">
        <f>SUM(D263:D269)</f>
        <v>11010</v>
      </c>
      <c r="E262" s="20">
        <f t="shared" si="59"/>
        <v>10287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9745</v>
      </c>
      <c r="J262" s="20">
        <f t="shared" si="72"/>
        <v>0</v>
      </c>
      <c r="K262" s="21">
        <f t="shared" si="72"/>
        <v>542</v>
      </c>
    </row>
    <row r="263" spans="1:11" ht="17.25" customHeight="1">
      <c r="A263" s="150">
        <v>5198</v>
      </c>
      <c r="B263" s="134">
        <v>421100</v>
      </c>
      <c r="C263" s="143" t="s">
        <v>14</v>
      </c>
      <c r="D263" s="22">
        <v>421</v>
      </c>
      <c r="E263" s="23">
        <f t="shared" si="59"/>
        <v>303</v>
      </c>
      <c r="F263" s="22"/>
      <c r="G263" s="22"/>
      <c r="H263" s="22"/>
      <c r="I263" s="22">
        <v>266</v>
      </c>
      <c r="J263" s="22"/>
      <c r="K263" s="24">
        <v>37</v>
      </c>
    </row>
    <row r="264" spans="1:11" ht="17.25" customHeight="1">
      <c r="A264" s="150">
        <v>5199</v>
      </c>
      <c r="B264" s="134">
        <v>421200</v>
      </c>
      <c r="C264" s="143" t="s">
        <v>15</v>
      </c>
      <c r="D264" s="22">
        <v>6136</v>
      </c>
      <c r="E264" s="23">
        <f t="shared" si="59"/>
        <v>5979</v>
      </c>
      <c r="F264" s="22"/>
      <c r="G264" s="22"/>
      <c r="H264" s="22"/>
      <c r="I264" s="22">
        <v>5474</v>
      </c>
      <c r="J264" s="22"/>
      <c r="K264" s="24">
        <v>505</v>
      </c>
    </row>
    <row r="265" spans="1:11" ht="17.25" customHeight="1">
      <c r="A265" s="150">
        <v>5200</v>
      </c>
      <c r="B265" s="134">
        <v>421300</v>
      </c>
      <c r="C265" s="143" t="s">
        <v>16</v>
      </c>
      <c r="D265" s="22">
        <v>1834</v>
      </c>
      <c r="E265" s="23">
        <f t="shared" si="59"/>
        <v>1651</v>
      </c>
      <c r="F265" s="22"/>
      <c r="G265" s="22"/>
      <c r="H265" s="22"/>
      <c r="I265" s="22">
        <v>1651</v>
      </c>
      <c r="J265" s="22"/>
      <c r="K265" s="24"/>
    </row>
    <row r="266" spans="1:11" ht="17.25" customHeight="1">
      <c r="A266" s="150">
        <v>5201</v>
      </c>
      <c r="B266" s="134">
        <v>421400</v>
      </c>
      <c r="C266" s="143" t="s">
        <v>64</v>
      </c>
      <c r="D266" s="22">
        <v>1693</v>
      </c>
      <c r="E266" s="23">
        <f t="shared" si="59"/>
        <v>1528</v>
      </c>
      <c r="F266" s="22"/>
      <c r="G266" s="22"/>
      <c r="H266" s="22"/>
      <c r="I266" s="22">
        <v>1528</v>
      </c>
      <c r="J266" s="22"/>
      <c r="K266" s="24"/>
    </row>
    <row r="267" spans="1:11" ht="17.25" customHeight="1">
      <c r="A267" s="150">
        <v>5202</v>
      </c>
      <c r="B267" s="134">
        <v>421500</v>
      </c>
      <c r="C267" s="143" t="s">
        <v>65</v>
      </c>
      <c r="D267" s="22">
        <v>926</v>
      </c>
      <c r="E267" s="23">
        <f t="shared" si="59"/>
        <v>826</v>
      </c>
      <c r="F267" s="22"/>
      <c r="G267" s="22"/>
      <c r="H267" s="22"/>
      <c r="I267" s="22">
        <v>826</v>
      </c>
      <c r="J267" s="22"/>
      <c r="K267" s="24"/>
    </row>
    <row r="268" spans="1:11" ht="17.25" customHeight="1">
      <c r="A268" s="150">
        <v>5203</v>
      </c>
      <c r="B268" s="134">
        <v>421600</v>
      </c>
      <c r="C268" s="143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0">
        <v>5204</v>
      </c>
      <c r="B269" s="134">
        <v>421900</v>
      </c>
      <c r="C269" s="143" t="s">
        <v>580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49">
        <v>5205</v>
      </c>
      <c r="B270" s="15">
        <v>422000</v>
      </c>
      <c r="C270" s="142" t="s">
        <v>817</v>
      </c>
      <c r="D270" s="20">
        <f>SUM(D271:D275)</f>
        <v>115</v>
      </c>
      <c r="E270" s="20">
        <f t="shared" si="59"/>
        <v>74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74</v>
      </c>
      <c r="J270" s="20">
        <f t="shared" si="73"/>
        <v>0</v>
      </c>
      <c r="K270" s="21">
        <f t="shared" si="73"/>
        <v>0</v>
      </c>
    </row>
    <row r="271" spans="1:11" ht="17.25" customHeight="1">
      <c r="A271" s="150">
        <v>5206</v>
      </c>
      <c r="B271" s="134">
        <v>422100</v>
      </c>
      <c r="C271" s="143" t="s">
        <v>8</v>
      </c>
      <c r="D271" s="22"/>
      <c r="E271" s="23">
        <f t="shared" si="59"/>
        <v>0</v>
      </c>
      <c r="F271" s="22"/>
      <c r="G271" s="22"/>
      <c r="H271" s="22"/>
      <c r="I271" s="22"/>
      <c r="J271" s="22"/>
      <c r="K271" s="24"/>
    </row>
    <row r="272" spans="1:11" ht="17.25" customHeight="1">
      <c r="A272" s="150">
        <v>5207</v>
      </c>
      <c r="B272" s="134">
        <v>422200</v>
      </c>
      <c r="C272" s="143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0">
        <v>5208</v>
      </c>
      <c r="B273" s="134">
        <v>422300</v>
      </c>
      <c r="C273" s="143" t="s">
        <v>320</v>
      </c>
      <c r="D273" s="22">
        <v>115</v>
      </c>
      <c r="E273" s="23">
        <f t="shared" si="59"/>
        <v>74</v>
      </c>
      <c r="F273" s="22"/>
      <c r="G273" s="22"/>
      <c r="H273" s="22"/>
      <c r="I273" s="22">
        <v>74</v>
      </c>
      <c r="J273" s="22"/>
      <c r="K273" s="24"/>
    </row>
    <row r="274" spans="1:11" ht="17.25" customHeight="1">
      <c r="A274" s="150">
        <v>5209</v>
      </c>
      <c r="B274" s="134">
        <v>422400</v>
      </c>
      <c r="C274" s="143" t="s">
        <v>592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0">
        <v>5210</v>
      </c>
      <c r="B275" s="134">
        <v>422900</v>
      </c>
      <c r="C275" s="143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49">
        <v>5211</v>
      </c>
      <c r="B276" s="15">
        <v>423000</v>
      </c>
      <c r="C276" s="142" t="s">
        <v>818</v>
      </c>
      <c r="D276" s="20">
        <f>SUM(D277:D288)</f>
        <v>2111</v>
      </c>
      <c r="E276" s="20">
        <f t="shared" si="59"/>
        <v>1631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279</v>
      </c>
      <c r="I276" s="20">
        <f t="shared" si="74"/>
        <v>1276</v>
      </c>
      <c r="J276" s="20">
        <f t="shared" si="74"/>
        <v>0</v>
      </c>
      <c r="K276" s="21">
        <f t="shared" si="74"/>
        <v>76</v>
      </c>
    </row>
    <row r="277" spans="1:11" ht="17.25" customHeight="1">
      <c r="A277" s="150">
        <v>5212</v>
      </c>
      <c r="B277" s="134">
        <v>423100</v>
      </c>
      <c r="C277" s="143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0">
        <v>5213</v>
      </c>
      <c r="B278" s="134">
        <v>423200</v>
      </c>
      <c r="C278" s="143" t="s">
        <v>323</v>
      </c>
      <c r="D278" s="22">
        <v>1405</v>
      </c>
      <c r="E278" s="23">
        <f t="shared" si="59"/>
        <v>1199</v>
      </c>
      <c r="F278" s="22"/>
      <c r="G278" s="22"/>
      <c r="H278" s="22"/>
      <c r="I278" s="22">
        <v>1199</v>
      </c>
      <c r="J278" s="22"/>
      <c r="K278" s="24"/>
    </row>
    <row r="279" spans="1:11" ht="17.25" customHeight="1">
      <c r="A279" s="150">
        <v>5214</v>
      </c>
      <c r="B279" s="134">
        <v>423300</v>
      </c>
      <c r="C279" s="143" t="s">
        <v>324</v>
      </c>
      <c r="D279" s="22">
        <v>160</v>
      </c>
      <c r="E279" s="23">
        <f t="shared" si="59"/>
        <v>80</v>
      </c>
      <c r="F279" s="22"/>
      <c r="G279" s="22"/>
      <c r="H279" s="22"/>
      <c r="I279" s="22">
        <v>55</v>
      </c>
      <c r="J279" s="22"/>
      <c r="K279" s="24">
        <v>25</v>
      </c>
    </row>
    <row r="280" spans="1:11" ht="17.25" customHeight="1">
      <c r="A280" s="150">
        <v>5215</v>
      </c>
      <c r="B280" s="134">
        <v>423400</v>
      </c>
      <c r="C280" s="143" t="s">
        <v>621</v>
      </c>
      <c r="D280" s="22">
        <v>7</v>
      </c>
      <c r="E280" s="23">
        <f t="shared" si="59"/>
        <v>7</v>
      </c>
      <c r="F280" s="22"/>
      <c r="G280" s="22"/>
      <c r="H280" s="22"/>
      <c r="I280" s="22"/>
      <c r="J280" s="22"/>
      <c r="K280" s="24">
        <v>7</v>
      </c>
    </row>
    <row r="281" spans="1:11" ht="17.25" customHeight="1">
      <c r="A281" s="150">
        <v>5216</v>
      </c>
      <c r="B281" s="134">
        <v>423500</v>
      </c>
      <c r="C281" s="143" t="s">
        <v>347</v>
      </c>
      <c r="D281" s="22">
        <v>422</v>
      </c>
      <c r="E281" s="23">
        <f t="shared" si="59"/>
        <v>323</v>
      </c>
      <c r="F281" s="22"/>
      <c r="G281" s="22"/>
      <c r="H281" s="22">
        <v>279</v>
      </c>
      <c r="I281" s="22"/>
      <c r="J281" s="22"/>
      <c r="K281" s="24">
        <v>44</v>
      </c>
    </row>
    <row r="282" spans="1:11" ht="17.25" customHeight="1">
      <c r="A282" s="150">
        <v>5217</v>
      </c>
      <c r="B282" s="134">
        <v>423600</v>
      </c>
      <c r="C282" s="143" t="s">
        <v>637</v>
      </c>
      <c r="D282" s="22">
        <v>52</v>
      </c>
      <c r="E282" s="23">
        <f t="shared" si="59"/>
        <v>22</v>
      </c>
      <c r="F282" s="22"/>
      <c r="G282" s="22"/>
      <c r="H282" s="22"/>
      <c r="I282" s="22">
        <v>22</v>
      </c>
      <c r="J282" s="22"/>
      <c r="K282" s="24"/>
    </row>
    <row r="283" spans="1:11" ht="17.25" customHeight="1">
      <c r="A283" s="150">
        <v>5218</v>
      </c>
      <c r="B283" s="134">
        <v>423700</v>
      </c>
      <c r="C283" s="143" t="s">
        <v>638</v>
      </c>
      <c r="D283" s="22">
        <v>5</v>
      </c>
      <c r="E283" s="23">
        <f t="shared" si="59"/>
        <v>0</v>
      </c>
      <c r="F283" s="22"/>
      <c r="G283" s="22"/>
      <c r="H283" s="22"/>
      <c r="I283" s="22"/>
      <c r="J283" s="22"/>
      <c r="K283" s="24"/>
    </row>
    <row r="284" spans="1:11">
      <c r="A284" s="727" t="s">
        <v>533</v>
      </c>
      <c r="B284" s="722" t="s">
        <v>534</v>
      </c>
      <c r="C284" s="721" t="s">
        <v>535</v>
      </c>
      <c r="D284" s="721" t="s">
        <v>912</v>
      </c>
      <c r="E284" s="713" t="s">
        <v>380</v>
      </c>
      <c r="F284" s="714"/>
      <c r="G284" s="714"/>
      <c r="H284" s="714"/>
      <c r="I284" s="714"/>
      <c r="J284" s="714"/>
      <c r="K284" s="712"/>
    </row>
    <row r="285" spans="1:11" ht="12.75" customHeight="1">
      <c r="A285" s="727"/>
      <c r="B285" s="722"/>
      <c r="C285" s="721"/>
      <c r="D285" s="721"/>
      <c r="E285" s="713" t="s">
        <v>917</v>
      </c>
      <c r="F285" s="713" t="s">
        <v>427</v>
      </c>
      <c r="G285" s="714"/>
      <c r="H285" s="714"/>
      <c r="I285" s="714"/>
      <c r="J285" s="713" t="s">
        <v>909</v>
      </c>
      <c r="K285" s="711" t="s">
        <v>63</v>
      </c>
    </row>
    <row r="286" spans="1:11" ht="25.5">
      <c r="A286" s="727"/>
      <c r="B286" s="722"/>
      <c r="C286" s="721"/>
      <c r="D286" s="721"/>
      <c r="E286" s="714"/>
      <c r="F286" s="15" t="s">
        <v>381</v>
      </c>
      <c r="G286" s="15" t="s">
        <v>459</v>
      </c>
      <c r="H286" s="15" t="s">
        <v>908</v>
      </c>
      <c r="I286" s="15" t="s">
        <v>62</v>
      </c>
      <c r="J286" s="714"/>
      <c r="K286" s="712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0">
        <v>5219</v>
      </c>
      <c r="B288" s="134">
        <v>423900</v>
      </c>
      <c r="C288" s="143" t="s">
        <v>639</v>
      </c>
      <c r="D288" s="22">
        <v>60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49">
        <v>5220</v>
      </c>
      <c r="B289" s="15">
        <v>424000</v>
      </c>
      <c r="C289" s="142" t="s">
        <v>819</v>
      </c>
      <c r="D289" s="20">
        <f>SUM(D290:D296)</f>
        <v>3956</v>
      </c>
      <c r="E289" s="20">
        <f t="shared" si="59"/>
        <v>2765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78</v>
      </c>
      <c r="J289" s="20">
        <f t="shared" si="75"/>
        <v>0</v>
      </c>
      <c r="K289" s="21">
        <f t="shared" si="75"/>
        <v>2687</v>
      </c>
    </row>
    <row r="290" spans="1:11" ht="18.75" customHeight="1">
      <c r="A290" s="150">
        <v>5221</v>
      </c>
      <c r="B290" s="134">
        <v>424100</v>
      </c>
      <c r="C290" s="143" t="s">
        <v>640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0">
        <v>5222</v>
      </c>
      <c r="B291" s="134">
        <v>424200</v>
      </c>
      <c r="C291" s="143" t="s">
        <v>641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0">
        <v>5223</v>
      </c>
      <c r="B292" s="134">
        <v>424300</v>
      </c>
      <c r="C292" s="143" t="s">
        <v>642</v>
      </c>
      <c r="D292" s="22">
        <v>250</v>
      </c>
      <c r="E292" s="23">
        <f t="shared" si="59"/>
        <v>246</v>
      </c>
      <c r="F292" s="22"/>
      <c r="G292" s="22"/>
      <c r="H292" s="22"/>
      <c r="I292" s="22">
        <v>78</v>
      </c>
      <c r="J292" s="22"/>
      <c r="K292" s="24">
        <v>168</v>
      </c>
    </row>
    <row r="293" spans="1:11" ht="18.75" customHeight="1">
      <c r="A293" s="150">
        <v>5224</v>
      </c>
      <c r="B293" s="134">
        <v>424400</v>
      </c>
      <c r="C293" s="143" t="s">
        <v>496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0">
        <v>5225</v>
      </c>
      <c r="B294" s="134">
        <v>424500</v>
      </c>
      <c r="C294" s="143" t="s">
        <v>497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0">
        <v>5226</v>
      </c>
      <c r="B295" s="134">
        <v>424600</v>
      </c>
      <c r="C295" s="143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0">
        <v>5227</v>
      </c>
      <c r="B296" s="134">
        <v>424900</v>
      </c>
      <c r="C296" s="143" t="s">
        <v>367</v>
      </c>
      <c r="D296" s="22">
        <v>3706</v>
      </c>
      <c r="E296" s="23">
        <f t="shared" si="59"/>
        <v>2519</v>
      </c>
      <c r="F296" s="22"/>
      <c r="G296" s="22"/>
      <c r="H296" s="22"/>
      <c r="I296" s="22"/>
      <c r="J296" s="22"/>
      <c r="K296" s="24">
        <v>2519</v>
      </c>
    </row>
    <row r="297" spans="1:11" ht="27.75" customHeight="1">
      <c r="A297" s="149">
        <v>5228</v>
      </c>
      <c r="B297" s="15">
        <v>425000</v>
      </c>
      <c r="C297" s="142" t="s">
        <v>820</v>
      </c>
      <c r="D297" s="20">
        <f>D298+D299</f>
        <v>2631</v>
      </c>
      <c r="E297" s="20">
        <f t="shared" si="59"/>
        <v>2098</v>
      </c>
      <c r="F297" s="20">
        <f t="shared" ref="F297:K297" si="76">F298+F299</f>
        <v>112</v>
      </c>
      <c r="G297" s="20">
        <f t="shared" si="76"/>
        <v>0</v>
      </c>
      <c r="H297" s="20">
        <f t="shared" si="76"/>
        <v>37</v>
      </c>
      <c r="I297" s="20">
        <f t="shared" si="76"/>
        <v>1949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0">
        <v>5229</v>
      </c>
      <c r="B298" s="134">
        <v>425100</v>
      </c>
      <c r="C298" s="143" t="s">
        <v>96</v>
      </c>
      <c r="D298" s="22">
        <v>587</v>
      </c>
      <c r="E298" s="23">
        <f t="shared" si="59"/>
        <v>434</v>
      </c>
      <c r="F298" s="22"/>
      <c r="G298" s="22"/>
      <c r="H298" s="22">
        <v>37</v>
      </c>
      <c r="I298" s="22">
        <v>397</v>
      </c>
      <c r="J298" s="22"/>
      <c r="K298" s="24"/>
    </row>
    <row r="299" spans="1:11" ht="18.75" customHeight="1">
      <c r="A299" s="150">
        <v>5230</v>
      </c>
      <c r="B299" s="134">
        <v>425200</v>
      </c>
      <c r="C299" s="143" t="s">
        <v>97</v>
      </c>
      <c r="D299" s="22">
        <v>2044</v>
      </c>
      <c r="E299" s="23">
        <f t="shared" si="59"/>
        <v>1664</v>
      </c>
      <c r="F299" s="22">
        <v>112</v>
      </c>
      <c r="G299" s="22"/>
      <c r="H299" s="22"/>
      <c r="I299" s="22">
        <v>1552</v>
      </c>
      <c r="J299" s="22"/>
      <c r="K299" s="24"/>
    </row>
    <row r="300" spans="1:11" ht="18.75" customHeight="1">
      <c r="A300" s="149">
        <v>5231</v>
      </c>
      <c r="B300" s="15">
        <v>426000</v>
      </c>
      <c r="C300" s="142" t="s">
        <v>821</v>
      </c>
      <c r="D300" s="20">
        <f>SUM(D301:D309)</f>
        <v>23776</v>
      </c>
      <c r="E300" s="20">
        <f t="shared" si="59"/>
        <v>23563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7282</v>
      </c>
      <c r="I300" s="20">
        <f t="shared" si="77"/>
        <v>14243</v>
      </c>
      <c r="J300" s="20">
        <f t="shared" si="77"/>
        <v>0</v>
      </c>
      <c r="K300" s="21">
        <f t="shared" si="77"/>
        <v>2038</v>
      </c>
    </row>
    <row r="301" spans="1:11" ht="18.75" customHeight="1">
      <c r="A301" s="150">
        <v>5232</v>
      </c>
      <c r="B301" s="134">
        <v>426100</v>
      </c>
      <c r="C301" s="143" t="s">
        <v>98</v>
      </c>
      <c r="D301" s="22">
        <v>2462</v>
      </c>
      <c r="E301" s="23">
        <f t="shared" si="59"/>
        <v>2457</v>
      </c>
      <c r="F301" s="22"/>
      <c r="G301" s="22"/>
      <c r="H301" s="22">
        <v>1787</v>
      </c>
      <c r="I301" s="22">
        <v>670</v>
      </c>
      <c r="J301" s="22"/>
      <c r="K301" s="24"/>
    </row>
    <row r="302" spans="1:11" ht="18.75" customHeight="1">
      <c r="A302" s="150">
        <v>5233</v>
      </c>
      <c r="B302" s="134">
        <v>426200</v>
      </c>
      <c r="C302" s="143" t="s">
        <v>822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0">
        <v>5234</v>
      </c>
      <c r="B303" s="134">
        <v>426300</v>
      </c>
      <c r="C303" s="143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0">
        <v>5235</v>
      </c>
      <c r="B304" s="134">
        <v>426400</v>
      </c>
      <c r="C304" s="143" t="s">
        <v>100</v>
      </c>
      <c r="D304" s="22">
        <v>4380</v>
      </c>
      <c r="E304" s="23">
        <f t="shared" si="59"/>
        <v>4379</v>
      </c>
      <c r="F304" s="53"/>
      <c r="G304" s="53"/>
      <c r="H304" s="53"/>
      <c r="I304" s="53">
        <v>4379</v>
      </c>
      <c r="J304" s="53"/>
      <c r="K304" s="54"/>
    </row>
    <row r="305" spans="1:11" ht="18.75" customHeight="1">
      <c r="A305" s="150">
        <v>5236</v>
      </c>
      <c r="B305" s="134">
        <v>426500</v>
      </c>
      <c r="C305" s="143" t="s">
        <v>519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0">
        <v>5237</v>
      </c>
      <c r="B306" s="134">
        <v>426600</v>
      </c>
      <c r="C306" s="143" t="s">
        <v>520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0">
        <v>5238</v>
      </c>
      <c r="B307" s="134">
        <v>426700</v>
      </c>
      <c r="C307" s="143" t="s">
        <v>521</v>
      </c>
      <c r="D307" s="22">
        <v>16631</v>
      </c>
      <c r="E307" s="23">
        <f t="shared" si="78"/>
        <v>16429</v>
      </c>
      <c r="F307" s="22"/>
      <c r="G307" s="22"/>
      <c r="H307" s="22">
        <v>5495</v>
      </c>
      <c r="I307" s="22">
        <v>8896</v>
      </c>
      <c r="J307" s="22"/>
      <c r="K307" s="24">
        <v>2038</v>
      </c>
    </row>
    <row r="308" spans="1:11" ht="18.75" customHeight="1">
      <c r="A308" s="150">
        <v>5239</v>
      </c>
      <c r="B308" s="134">
        <v>426800</v>
      </c>
      <c r="C308" s="143" t="s">
        <v>376</v>
      </c>
      <c r="D308" s="22">
        <v>238</v>
      </c>
      <c r="E308" s="23">
        <f t="shared" si="78"/>
        <v>236</v>
      </c>
      <c r="F308" s="22"/>
      <c r="G308" s="22"/>
      <c r="H308" s="22"/>
      <c r="I308" s="22">
        <v>236</v>
      </c>
      <c r="J308" s="22"/>
      <c r="K308" s="24"/>
    </row>
    <row r="309" spans="1:11" ht="18.75" customHeight="1">
      <c r="A309" s="150">
        <v>5240</v>
      </c>
      <c r="B309" s="134">
        <v>426900</v>
      </c>
      <c r="C309" s="143" t="s">
        <v>522</v>
      </c>
      <c r="D309" s="22">
        <v>65</v>
      </c>
      <c r="E309" s="23">
        <f t="shared" si="78"/>
        <v>62</v>
      </c>
      <c r="F309" s="22"/>
      <c r="G309" s="22"/>
      <c r="H309" s="22"/>
      <c r="I309" s="22">
        <v>62</v>
      </c>
      <c r="J309" s="22"/>
      <c r="K309" s="24"/>
    </row>
    <row r="310" spans="1:11" ht="25.5">
      <c r="A310" s="149">
        <v>5241</v>
      </c>
      <c r="B310" s="15">
        <v>430000</v>
      </c>
      <c r="C310" s="142" t="s">
        <v>823</v>
      </c>
      <c r="D310" s="20">
        <f>D311+D319+D321+D323+D327</f>
        <v>380</v>
      </c>
      <c r="E310" s="20">
        <f t="shared" si="78"/>
        <v>181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181</v>
      </c>
    </row>
    <row r="311" spans="1:11" ht="25.5">
      <c r="A311" s="149">
        <v>5242</v>
      </c>
      <c r="B311" s="15">
        <v>431000</v>
      </c>
      <c r="C311" s="142" t="s">
        <v>824</v>
      </c>
      <c r="D311" s="20">
        <f>SUM(D312:D314)</f>
        <v>380</v>
      </c>
      <c r="E311" s="20">
        <f t="shared" si="78"/>
        <v>181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181</v>
      </c>
    </row>
    <row r="312" spans="1:11" ht="18.75" customHeight="1">
      <c r="A312" s="150">
        <v>5243</v>
      </c>
      <c r="B312" s="134">
        <v>431100</v>
      </c>
      <c r="C312" s="143" t="s">
        <v>825</v>
      </c>
      <c r="D312" s="22">
        <v>60</v>
      </c>
      <c r="E312" s="23">
        <f t="shared" si="78"/>
        <v>29</v>
      </c>
      <c r="F312" s="22"/>
      <c r="G312" s="22"/>
      <c r="H312" s="22"/>
      <c r="I312" s="22"/>
      <c r="J312" s="22"/>
      <c r="K312" s="24">
        <v>29</v>
      </c>
    </row>
    <row r="313" spans="1:11" ht="18.75" customHeight="1">
      <c r="A313" s="150">
        <v>5244</v>
      </c>
      <c r="B313" s="134">
        <v>431200</v>
      </c>
      <c r="C313" s="143" t="s">
        <v>622</v>
      </c>
      <c r="D313" s="22">
        <v>320</v>
      </c>
      <c r="E313" s="23">
        <f t="shared" si="78"/>
        <v>152</v>
      </c>
      <c r="F313" s="22"/>
      <c r="G313" s="22"/>
      <c r="H313" s="22"/>
      <c r="I313" s="22"/>
      <c r="J313" s="22"/>
      <c r="K313" s="24">
        <v>152</v>
      </c>
    </row>
    <row r="314" spans="1:11" ht="18.75" customHeight="1">
      <c r="A314" s="150">
        <v>5245</v>
      </c>
      <c r="B314" s="134">
        <v>431300</v>
      </c>
      <c r="C314" s="143" t="s">
        <v>623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727" t="s">
        <v>533</v>
      </c>
      <c r="B315" s="722" t="s">
        <v>534</v>
      </c>
      <c r="C315" s="721" t="s">
        <v>535</v>
      </c>
      <c r="D315" s="721" t="s">
        <v>912</v>
      </c>
      <c r="E315" s="713" t="s">
        <v>380</v>
      </c>
      <c r="F315" s="714"/>
      <c r="G315" s="714"/>
      <c r="H315" s="714"/>
      <c r="I315" s="714"/>
      <c r="J315" s="714"/>
      <c r="K315" s="712"/>
    </row>
    <row r="316" spans="1:11" ht="12.75" customHeight="1">
      <c r="A316" s="727"/>
      <c r="B316" s="722"/>
      <c r="C316" s="721"/>
      <c r="D316" s="721"/>
      <c r="E316" s="713" t="s">
        <v>917</v>
      </c>
      <c r="F316" s="713" t="s">
        <v>427</v>
      </c>
      <c r="G316" s="714"/>
      <c r="H316" s="714"/>
      <c r="I316" s="714"/>
      <c r="J316" s="713" t="s">
        <v>909</v>
      </c>
      <c r="K316" s="711" t="s">
        <v>63</v>
      </c>
    </row>
    <row r="317" spans="1:11" ht="25.5">
      <c r="A317" s="727"/>
      <c r="B317" s="722"/>
      <c r="C317" s="721"/>
      <c r="D317" s="721"/>
      <c r="E317" s="714"/>
      <c r="F317" s="15" t="s">
        <v>381</v>
      </c>
      <c r="G317" s="15" t="s">
        <v>459</v>
      </c>
      <c r="H317" s="15" t="s">
        <v>908</v>
      </c>
      <c r="I317" s="15" t="s">
        <v>62</v>
      </c>
      <c r="J317" s="714"/>
      <c r="K317" s="712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49">
        <v>5246</v>
      </c>
      <c r="B319" s="15">
        <v>432000</v>
      </c>
      <c r="C319" s="142" t="s">
        <v>826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0">
        <v>5247</v>
      </c>
      <c r="B320" s="134">
        <v>432100</v>
      </c>
      <c r="C320" s="143" t="s">
        <v>750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49">
        <v>5248</v>
      </c>
      <c r="B321" s="15">
        <v>433000</v>
      </c>
      <c r="C321" s="142" t="s">
        <v>827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0">
        <v>5249</v>
      </c>
      <c r="B322" s="134">
        <v>433100</v>
      </c>
      <c r="C322" s="143" t="s">
        <v>624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49">
        <v>5250</v>
      </c>
      <c r="B323" s="15">
        <v>434000</v>
      </c>
      <c r="C323" s="142" t="s">
        <v>828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0">
        <v>5251</v>
      </c>
      <c r="B324" s="134">
        <v>434100</v>
      </c>
      <c r="C324" s="143" t="s">
        <v>625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0">
        <v>5252</v>
      </c>
      <c r="B325" s="134">
        <v>434200</v>
      </c>
      <c r="C325" s="143" t="s">
        <v>626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0">
        <v>5253</v>
      </c>
      <c r="B326" s="134">
        <v>434300</v>
      </c>
      <c r="C326" s="143" t="s">
        <v>627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49">
        <v>5254</v>
      </c>
      <c r="B327" s="15">
        <v>435000</v>
      </c>
      <c r="C327" s="142" t="s">
        <v>829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0">
        <v>5255</v>
      </c>
      <c r="B328" s="134">
        <v>435100</v>
      </c>
      <c r="C328" s="143" t="s">
        <v>628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49">
        <v>5256</v>
      </c>
      <c r="B329" s="15">
        <v>440000</v>
      </c>
      <c r="C329" s="142" t="s">
        <v>830</v>
      </c>
      <c r="D329" s="20">
        <f>D330+D340+D351+D353</f>
        <v>10</v>
      </c>
      <c r="E329" s="20">
        <f t="shared" si="78"/>
        <v>8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8</v>
      </c>
    </row>
    <row r="330" spans="1:11" ht="18" customHeight="1">
      <c r="A330" s="149">
        <v>5257</v>
      </c>
      <c r="B330" s="15">
        <v>441000</v>
      </c>
      <c r="C330" s="142" t="s">
        <v>831</v>
      </c>
      <c r="D330" s="20">
        <f>SUM(D331:D339)</f>
        <v>10</v>
      </c>
      <c r="E330" s="20">
        <f t="shared" si="78"/>
        <v>8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8</v>
      </c>
    </row>
    <row r="331" spans="1:11" ht="19.5" customHeight="1">
      <c r="A331" s="150">
        <v>5258</v>
      </c>
      <c r="B331" s="134">
        <v>441100</v>
      </c>
      <c r="C331" s="143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0">
        <v>5259</v>
      </c>
      <c r="B332" s="134">
        <v>441200</v>
      </c>
      <c r="C332" s="143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0">
        <v>5260</v>
      </c>
      <c r="B333" s="134">
        <v>441300</v>
      </c>
      <c r="C333" s="143" t="s">
        <v>338</v>
      </c>
      <c r="D333" s="22">
        <v>10</v>
      </c>
      <c r="E333" s="23">
        <f t="shared" si="78"/>
        <v>8</v>
      </c>
      <c r="F333" s="22"/>
      <c r="G333" s="22"/>
      <c r="H333" s="22"/>
      <c r="I333" s="22"/>
      <c r="J333" s="22"/>
      <c r="K333" s="24">
        <v>8</v>
      </c>
    </row>
    <row r="334" spans="1:11" ht="19.5" customHeight="1">
      <c r="A334" s="150">
        <v>5261</v>
      </c>
      <c r="B334" s="134">
        <v>441400</v>
      </c>
      <c r="C334" s="143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0">
        <v>5262</v>
      </c>
      <c r="B335" s="134">
        <v>441500</v>
      </c>
      <c r="C335" s="143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0">
        <v>5263</v>
      </c>
      <c r="B336" s="134">
        <v>441600</v>
      </c>
      <c r="C336" s="143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0">
        <v>5264</v>
      </c>
      <c r="B337" s="134">
        <v>441700</v>
      </c>
      <c r="C337" s="143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0">
        <v>5265</v>
      </c>
      <c r="B338" s="134">
        <v>441800</v>
      </c>
      <c r="C338" s="143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0">
        <v>5266</v>
      </c>
      <c r="B339" s="134">
        <v>441900</v>
      </c>
      <c r="C339" s="143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49">
        <v>5267</v>
      </c>
      <c r="B340" s="15">
        <v>442000</v>
      </c>
      <c r="C340" s="142" t="s">
        <v>832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0">
        <v>5268</v>
      </c>
      <c r="B341" s="134">
        <v>442100</v>
      </c>
      <c r="C341" s="143" t="s">
        <v>751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0">
        <v>5269</v>
      </c>
      <c r="B342" s="134">
        <v>442200</v>
      </c>
      <c r="C342" s="143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0">
        <v>5270</v>
      </c>
      <c r="B343" s="134">
        <v>442300</v>
      </c>
      <c r="C343" s="143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0">
        <v>5271</v>
      </c>
      <c r="B344" s="134">
        <v>442400</v>
      </c>
      <c r="C344" s="143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727" t="s">
        <v>533</v>
      </c>
      <c r="B345" s="722" t="s">
        <v>534</v>
      </c>
      <c r="C345" s="721" t="s">
        <v>535</v>
      </c>
      <c r="D345" s="721" t="s">
        <v>912</v>
      </c>
      <c r="E345" s="713" t="s">
        <v>380</v>
      </c>
      <c r="F345" s="714"/>
      <c r="G345" s="714"/>
      <c r="H345" s="714"/>
      <c r="I345" s="714"/>
      <c r="J345" s="714"/>
      <c r="K345" s="712"/>
    </row>
    <row r="346" spans="1:11" ht="12.75" customHeight="1">
      <c r="A346" s="727"/>
      <c r="B346" s="722"/>
      <c r="C346" s="721"/>
      <c r="D346" s="721"/>
      <c r="E346" s="713" t="s">
        <v>917</v>
      </c>
      <c r="F346" s="713" t="s">
        <v>427</v>
      </c>
      <c r="G346" s="714"/>
      <c r="H346" s="714"/>
      <c r="I346" s="714"/>
      <c r="J346" s="713" t="s">
        <v>909</v>
      </c>
      <c r="K346" s="711" t="s">
        <v>63</v>
      </c>
    </row>
    <row r="347" spans="1:11" ht="25.5">
      <c r="A347" s="727"/>
      <c r="B347" s="722"/>
      <c r="C347" s="721"/>
      <c r="D347" s="721"/>
      <c r="E347" s="714"/>
      <c r="F347" s="15" t="s">
        <v>381</v>
      </c>
      <c r="G347" s="15" t="s">
        <v>459</v>
      </c>
      <c r="H347" s="15" t="s">
        <v>908</v>
      </c>
      <c r="I347" s="15" t="s">
        <v>62</v>
      </c>
      <c r="J347" s="714"/>
      <c r="K347" s="712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0">
        <v>5272</v>
      </c>
      <c r="B349" s="134">
        <v>442500</v>
      </c>
      <c r="C349" s="143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0">
        <v>5273</v>
      </c>
      <c r="B350" s="134">
        <v>442600</v>
      </c>
      <c r="C350" s="143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49">
        <v>5274</v>
      </c>
      <c r="B351" s="15">
        <v>443000</v>
      </c>
      <c r="C351" s="142" t="s">
        <v>833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0">
        <v>5275</v>
      </c>
      <c r="B352" s="134">
        <v>443100</v>
      </c>
      <c r="C352" s="143" t="s">
        <v>630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49">
        <v>5276</v>
      </c>
      <c r="B353" s="15">
        <v>444000</v>
      </c>
      <c r="C353" s="142" t="s">
        <v>834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0">
        <v>5277</v>
      </c>
      <c r="B354" s="134">
        <v>444100</v>
      </c>
      <c r="C354" s="143" t="s">
        <v>648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0">
        <v>5278</v>
      </c>
      <c r="B355" s="134">
        <v>444200</v>
      </c>
      <c r="C355" s="143" t="s">
        <v>649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0">
        <v>5279</v>
      </c>
      <c r="B356" s="134">
        <v>444300</v>
      </c>
      <c r="C356" s="143" t="s">
        <v>752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49">
        <v>5280</v>
      </c>
      <c r="B357" s="15">
        <v>450000</v>
      </c>
      <c r="C357" s="142" t="s">
        <v>835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49">
        <v>5281</v>
      </c>
      <c r="B358" s="15">
        <v>451000</v>
      </c>
      <c r="C358" s="142" t="s">
        <v>836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0">
        <v>5282</v>
      </c>
      <c r="B359" s="134">
        <v>451100</v>
      </c>
      <c r="C359" s="143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0">
        <v>5283</v>
      </c>
      <c r="B360" s="134">
        <v>451200</v>
      </c>
      <c r="C360" s="143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49">
        <v>5284</v>
      </c>
      <c r="B361" s="15">
        <v>452000</v>
      </c>
      <c r="C361" s="142" t="s">
        <v>837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0">
        <v>5285</v>
      </c>
      <c r="B362" s="134">
        <v>452100</v>
      </c>
      <c r="C362" s="143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0">
        <v>5286</v>
      </c>
      <c r="B363" s="134">
        <v>452200</v>
      </c>
      <c r="C363" s="143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49">
        <v>5287</v>
      </c>
      <c r="B364" s="15">
        <v>453000</v>
      </c>
      <c r="C364" s="142" t="s">
        <v>838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0">
        <v>5288</v>
      </c>
      <c r="B365" s="134">
        <v>453100</v>
      </c>
      <c r="C365" s="143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0">
        <v>5289</v>
      </c>
      <c r="B366" s="134">
        <v>453200</v>
      </c>
      <c r="C366" s="143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49">
        <v>5290</v>
      </c>
      <c r="B367" s="15">
        <v>454000</v>
      </c>
      <c r="C367" s="142" t="s">
        <v>839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0">
        <v>5291</v>
      </c>
      <c r="B368" s="134">
        <v>454100</v>
      </c>
      <c r="C368" s="143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0">
        <v>5292</v>
      </c>
      <c r="B369" s="134">
        <v>454200</v>
      </c>
      <c r="C369" s="143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49">
        <v>5293</v>
      </c>
      <c r="B370" s="15">
        <v>460000</v>
      </c>
      <c r="C370" s="142" t="s">
        <v>840</v>
      </c>
      <c r="D370" s="20">
        <f>D375+D378+D381+D384+D387</f>
        <v>529</v>
      </c>
      <c r="E370" s="20">
        <f t="shared" si="78"/>
        <v>529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529</v>
      </c>
      <c r="J370" s="20">
        <f t="shared" si="95"/>
        <v>0</v>
      </c>
      <c r="K370" s="21">
        <f t="shared" si="95"/>
        <v>0</v>
      </c>
    </row>
    <row r="371" spans="1:11">
      <c r="A371" s="727" t="s">
        <v>533</v>
      </c>
      <c r="B371" s="722" t="s">
        <v>534</v>
      </c>
      <c r="C371" s="721" t="s">
        <v>535</v>
      </c>
      <c r="D371" s="721" t="s">
        <v>912</v>
      </c>
      <c r="E371" s="713" t="s">
        <v>380</v>
      </c>
      <c r="F371" s="714"/>
      <c r="G371" s="714"/>
      <c r="H371" s="714"/>
      <c r="I371" s="714"/>
      <c r="J371" s="714"/>
      <c r="K371" s="712"/>
    </row>
    <row r="372" spans="1:11" ht="12.75" customHeight="1">
      <c r="A372" s="727"/>
      <c r="B372" s="722"/>
      <c r="C372" s="721"/>
      <c r="D372" s="721"/>
      <c r="E372" s="713" t="s">
        <v>917</v>
      </c>
      <c r="F372" s="713" t="s">
        <v>427</v>
      </c>
      <c r="G372" s="714"/>
      <c r="H372" s="714"/>
      <c r="I372" s="714"/>
      <c r="J372" s="713" t="s">
        <v>909</v>
      </c>
      <c r="K372" s="711" t="s">
        <v>63</v>
      </c>
    </row>
    <row r="373" spans="1:11" ht="25.5">
      <c r="A373" s="727"/>
      <c r="B373" s="722"/>
      <c r="C373" s="721"/>
      <c r="D373" s="721"/>
      <c r="E373" s="714"/>
      <c r="F373" s="15" t="s">
        <v>381</v>
      </c>
      <c r="G373" s="15" t="s">
        <v>459</v>
      </c>
      <c r="H373" s="15" t="s">
        <v>908</v>
      </c>
      <c r="I373" s="15" t="s">
        <v>62</v>
      </c>
      <c r="J373" s="714"/>
      <c r="K373" s="712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49">
        <v>5294</v>
      </c>
      <c r="B375" s="15">
        <v>461000</v>
      </c>
      <c r="C375" s="142" t="s">
        <v>841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0">
        <v>5295</v>
      </c>
      <c r="B376" s="134">
        <v>461100</v>
      </c>
      <c r="C376" s="143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0">
        <v>5296</v>
      </c>
      <c r="B377" s="134">
        <v>461200</v>
      </c>
      <c r="C377" s="143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49">
        <v>5297</v>
      </c>
      <c r="B378" s="15">
        <v>462000</v>
      </c>
      <c r="C378" s="142" t="s">
        <v>842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0">
        <v>5298</v>
      </c>
      <c r="B379" s="134">
        <v>462100</v>
      </c>
      <c r="C379" s="143" t="s">
        <v>631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0">
        <v>5299</v>
      </c>
      <c r="B380" s="134">
        <v>462200</v>
      </c>
      <c r="C380" s="143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49">
        <v>5300</v>
      </c>
      <c r="B381" s="15">
        <v>463000</v>
      </c>
      <c r="C381" s="142" t="s">
        <v>843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0">
        <v>5301</v>
      </c>
      <c r="B382" s="134">
        <v>463100</v>
      </c>
      <c r="C382" s="143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0">
        <v>5302</v>
      </c>
      <c r="B383" s="134">
        <v>463200</v>
      </c>
      <c r="C383" s="143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49">
        <v>5303</v>
      </c>
      <c r="B384" s="15">
        <v>464000</v>
      </c>
      <c r="C384" s="142" t="s">
        <v>844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0">
        <v>5304</v>
      </c>
      <c r="B385" s="134">
        <v>464100</v>
      </c>
      <c r="C385" s="143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0">
        <v>5305</v>
      </c>
      <c r="B386" s="134">
        <v>464200</v>
      </c>
      <c r="C386" s="143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49">
        <v>5306</v>
      </c>
      <c r="B387" s="15">
        <v>465000</v>
      </c>
      <c r="C387" s="142" t="s">
        <v>845</v>
      </c>
      <c r="D387" s="20">
        <f>D388+D389</f>
        <v>529</v>
      </c>
      <c r="E387" s="20">
        <f t="shared" si="98"/>
        <v>529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529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0">
        <v>5307</v>
      </c>
      <c r="B388" s="134">
        <v>465100</v>
      </c>
      <c r="C388" s="143" t="s">
        <v>59</v>
      </c>
      <c r="D388" s="22">
        <v>529</v>
      </c>
      <c r="E388" s="23">
        <f t="shared" si="98"/>
        <v>529</v>
      </c>
      <c r="F388" s="22"/>
      <c r="G388" s="22"/>
      <c r="H388" s="22"/>
      <c r="I388" s="22">
        <v>529</v>
      </c>
      <c r="J388" s="22"/>
      <c r="K388" s="24"/>
    </row>
    <row r="389" spans="1:11" ht="15.75" customHeight="1">
      <c r="A389" s="150">
        <v>5308</v>
      </c>
      <c r="B389" s="134">
        <v>465200</v>
      </c>
      <c r="C389" s="143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49">
        <v>5309</v>
      </c>
      <c r="B390" s="15">
        <v>470000</v>
      </c>
      <c r="C390" s="142" t="s">
        <v>846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49">
        <v>5310</v>
      </c>
      <c r="B391" s="15">
        <v>471000</v>
      </c>
      <c r="C391" s="142" t="s">
        <v>847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0">
        <v>5311</v>
      </c>
      <c r="B392" s="134">
        <v>471100</v>
      </c>
      <c r="C392" s="143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0">
        <v>5312</v>
      </c>
      <c r="B393" s="134">
        <v>471200</v>
      </c>
      <c r="C393" s="143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0">
        <v>5313</v>
      </c>
      <c r="B394" s="134">
        <v>471900</v>
      </c>
      <c r="C394" s="143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49">
        <v>5314</v>
      </c>
      <c r="B395" s="15">
        <v>472000</v>
      </c>
      <c r="C395" s="142" t="s">
        <v>848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727" t="s">
        <v>533</v>
      </c>
      <c r="B396" s="722" t="s">
        <v>534</v>
      </c>
      <c r="C396" s="721" t="s">
        <v>535</v>
      </c>
      <c r="D396" s="721" t="s">
        <v>912</v>
      </c>
      <c r="E396" s="713" t="s">
        <v>380</v>
      </c>
      <c r="F396" s="714"/>
      <c r="G396" s="714"/>
      <c r="H396" s="714"/>
      <c r="I396" s="714"/>
      <c r="J396" s="714"/>
      <c r="K396" s="712"/>
    </row>
    <row r="397" spans="1:11" ht="12.75" customHeight="1">
      <c r="A397" s="727"/>
      <c r="B397" s="722"/>
      <c r="C397" s="721"/>
      <c r="D397" s="721"/>
      <c r="E397" s="713" t="s">
        <v>917</v>
      </c>
      <c r="F397" s="713" t="s">
        <v>427</v>
      </c>
      <c r="G397" s="714"/>
      <c r="H397" s="714"/>
      <c r="I397" s="714"/>
      <c r="J397" s="713" t="s">
        <v>909</v>
      </c>
      <c r="K397" s="711" t="s">
        <v>63</v>
      </c>
    </row>
    <row r="398" spans="1:11" ht="25.5">
      <c r="A398" s="727"/>
      <c r="B398" s="722"/>
      <c r="C398" s="721"/>
      <c r="D398" s="721"/>
      <c r="E398" s="714"/>
      <c r="F398" s="15" t="s">
        <v>381</v>
      </c>
      <c r="G398" s="15" t="s">
        <v>459</v>
      </c>
      <c r="H398" s="15" t="s">
        <v>908</v>
      </c>
      <c r="I398" s="15" t="s">
        <v>62</v>
      </c>
      <c r="J398" s="714"/>
      <c r="K398" s="712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0">
        <v>5315</v>
      </c>
      <c r="B400" s="134">
        <v>472100</v>
      </c>
      <c r="C400" s="143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0">
        <v>5316</v>
      </c>
      <c r="B401" s="134">
        <v>472200</v>
      </c>
      <c r="C401" s="143" t="s">
        <v>849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0">
        <v>5317</v>
      </c>
      <c r="B402" s="134">
        <v>472300</v>
      </c>
      <c r="C402" s="143" t="s">
        <v>850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0">
        <v>5318</v>
      </c>
      <c r="B403" s="134">
        <v>472400</v>
      </c>
      <c r="C403" s="143" t="s">
        <v>851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0">
        <v>5319</v>
      </c>
      <c r="B404" s="134">
        <v>472500</v>
      </c>
      <c r="C404" s="143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0">
        <v>5320</v>
      </c>
      <c r="B405" s="134">
        <v>472600</v>
      </c>
      <c r="C405" s="143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0">
        <v>5321</v>
      </c>
      <c r="B406" s="134">
        <v>472700</v>
      </c>
      <c r="C406" s="143" t="s">
        <v>852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0">
        <v>5322</v>
      </c>
      <c r="B407" s="134">
        <v>472800</v>
      </c>
      <c r="C407" s="143" t="s">
        <v>853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0">
        <v>5323</v>
      </c>
      <c r="B408" s="134">
        <v>472900</v>
      </c>
      <c r="C408" s="143" t="s">
        <v>658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49">
        <v>5324</v>
      </c>
      <c r="B409" s="15">
        <v>480000</v>
      </c>
      <c r="C409" s="142" t="s">
        <v>854</v>
      </c>
      <c r="D409" s="20">
        <f>D410+D413+D417+D419+D422+D428</f>
        <v>384</v>
      </c>
      <c r="E409" s="20">
        <f t="shared" si="98"/>
        <v>296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294</v>
      </c>
      <c r="J409" s="20">
        <f t="shared" si="105"/>
        <v>0</v>
      </c>
      <c r="K409" s="21">
        <f t="shared" si="105"/>
        <v>2</v>
      </c>
    </row>
    <row r="410" spans="1:11" ht="25.5">
      <c r="A410" s="149">
        <v>5325</v>
      </c>
      <c r="B410" s="15">
        <v>481000</v>
      </c>
      <c r="C410" s="142" t="s">
        <v>855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0">
        <v>5326</v>
      </c>
      <c r="B411" s="134">
        <v>481100</v>
      </c>
      <c r="C411" s="143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0">
        <v>5327</v>
      </c>
      <c r="B412" s="134">
        <v>481900</v>
      </c>
      <c r="C412" s="143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49">
        <v>5328</v>
      </c>
      <c r="B413" s="15">
        <v>482000</v>
      </c>
      <c r="C413" s="142" t="s">
        <v>1818</v>
      </c>
      <c r="D413" s="20">
        <f>SUM(D414:D416)</f>
        <v>316</v>
      </c>
      <c r="E413" s="20">
        <f t="shared" si="98"/>
        <v>294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294</v>
      </c>
      <c r="J413" s="20">
        <f t="shared" si="107"/>
        <v>0</v>
      </c>
      <c r="K413" s="21">
        <f t="shared" si="107"/>
        <v>0</v>
      </c>
    </row>
    <row r="414" spans="1:11" ht="18.75" customHeight="1">
      <c r="A414" s="150">
        <v>5329</v>
      </c>
      <c r="B414" s="134">
        <v>482100</v>
      </c>
      <c r="C414" s="143" t="s">
        <v>186</v>
      </c>
      <c r="D414" s="22">
        <v>296</v>
      </c>
      <c r="E414" s="23">
        <f t="shared" si="98"/>
        <v>294</v>
      </c>
      <c r="F414" s="22"/>
      <c r="G414" s="22"/>
      <c r="H414" s="22"/>
      <c r="I414" s="22">
        <v>294</v>
      </c>
      <c r="J414" s="22"/>
      <c r="K414" s="24"/>
    </row>
    <row r="415" spans="1:11" ht="18.75" customHeight="1">
      <c r="A415" s="150">
        <v>5330</v>
      </c>
      <c r="B415" s="134">
        <v>482200</v>
      </c>
      <c r="C415" s="143" t="s">
        <v>61</v>
      </c>
      <c r="D415" s="22"/>
      <c r="E415" s="23">
        <f t="shared" si="98"/>
        <v>0</v>
      </c>
      <c r="F415" s="22"/>
      <c r="G415" s="22"/>
      <c r="H415" s="22"/>
      <c r="I415" s="22"/>
      <c r="J415" s="22"/>
      <c r="K415" s="24"/>
    </row>
    <row r="416" spans="1:11" ht="18.75" customHeight="1">
      <c r="A416" s="150">
        <v>5331</v>
      </c>
      <c r="B416" s="134">
        <v>482300</v>
      </c>
      <c r="C416" s="143" t="s">
        <v>1816</v>
      </c>
      <c r="D416" s="22">
        <v>20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49">
        <v>5332</v>
      </c>
      <c r="B417" s="15">
        <v>483000</v>
      </c>
      <c r="C417" s="142" t="s">
        <v>857</v>
      </c>
      <c r="D417" s="20">
        <f>D418</f>
        <v>68</v>
      </c>
      <c r="E417" s="20">
        <f t="shared" si="98"/>
        <v>2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2</v>
      </c>
    </row>
    <row r="418" spans="1:11" ht="18.75" customHeight="1">
      <c r="A418" s="150">
        <v>5333</v>
      </c>
      <c r="B418" s="134">
        <v>483100</v>
      </c>
      <c r="C418" s="143" t="s">
        <v>0</v>
      </c>
      <c r="D418" s="22">
        <v>68</v>
      </c>
      <c r="E418" s="23">
        <f t="shared" si="98"/>
        <v>2</v>
      </c>
      <c r="F418" s="22"/>
      <c r="G418" s="22"/>
      <c r="H418" s="22"/>
      <c r="I418" s="22"/>
      <c r="J418" s="22"/>
      <c r="K418" s="24">
        <v>2</v>
      </c>
    </row>
    <row r="419" spans="1:11" ht="38.25">
      <c r="A419" s="149">
        <v>5334</v>
      </c>
      <c r="B419" s="15">
        <v>484000</v>
      </c>
      <c r="C419" s="142" t="s">
        <v>858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0">
        <v>5335</v>
      </c>
      <c r="B420" s="134">
        <v>484100</v>
      </c>
      <c r="C420" s="143" t="s">
        <v>581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0">
        <v>5336</v>
      </c>
      <c r="B421" s="134">
        <v>484200</v>
      </c>
      <c r="C421" s="143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49">
        <v>5337</v>
      </c>
      <c r="B422" s="15">
        <v>485000</v>
      </c>
      <c r="C422" s="142" t="s">
        <v>859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0">
        <v>5338</v>
      </c>
      <c r="B423" s="134">
        <v>485100</v>
      </c>
      <c r="C423" s="143" t="s">
        <v>860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727" t="s">
        <v>533</v>
      </c>
      <c r="B424" s="722" t="s">
        <v>534</v>
      </c>
      <c r="C424" s="721" t="s">
        <v>535</v>
      </c>
      <c r="D424" s="721" t="s">
        <v>912</v>
      </c>
      <c r="E424" s="713" t="s">
        <v>380</v>
      </c>
      <c r="F424" s="714"/>
      <c r="G424" s="714"/>
      <c r="H424" s="714"/>
      <c r="I424" s="714"/>
      <c r="J424" s="714"/>
      <c r="K424" s="712"/>
    </row>
    <row r="425" spans="1:11" ht="12.75" customHeight="1">
      <c r="A425" s="727"/>
      <c r="B425" s="722"/>
      <c r="C425" s="721"/>
      <c r="D425" s="721"/>
      <c r="E425" s="713" t="s">
        <v>917</v>
      </c>
      <c r="F425" s="713" t="s">
        <v>427</v>
      </c>
      <c r="G425" s="714"/>
      <c r="H425" s="714"/>
      <c r="I425" s="714"/>
      <c r="J425" s="713" t="s">
        <v>909</v>
      </c>
      <c r="K425" s="711" t="s">
        <v>63</v>
      </c>
    </row>
    <row r="426" spans="1:11" ht="25.5">
      <c r="A426" s="727"/>
      <c r="B426" s="722"/>
      <c r="C426" s="721"/>
      <c r="D426" s="721"/>
      <c r="E426" s="714"/>
      <c r="F426" s="15" t="s">
        <v>381</v>
      </c>
      <c r="G426" s="15" t="s">
        <v>459</v>
      </c>
      <c r="H426" s="15" t="s">
        <v>908</v>
      </c>
      <c r="I426" s="15" t="s">
        <v>62</v>
      </c>
      <c r="J426" s="714"/>
      <c r="K426" s="712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49">
        <v>5339</v>
      </c>
      <c r="B428" s="15">
        <v>489000</v>
      </c>
      <c r="C428" s="142" t="s">
        <v>861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0">
        <v>5340</v>
      </c>
      <c r="B429" s="134">
        <v>489100</v>
      </c>
      <c r="C429" s="143" t="s">
        <v>582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49">
        <v>5341</v>
      </c>
      <c r="B430" s="15">
        <v>500000</v>
      </c>
      <c r="C430" s="142" t="s">
        <v>862</v>
      </c>
      <c r="D430" s="20">
        <f>D431+D453+D466+D469+D477</f>
        <v>4376</v>
      </c>
      <c r="E430" s="20">
        <f t="shared" si="98"/>
        <v>4122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3331</v>
      </c>
      <c r="I430" s="20">
        <f t="shared" si="112"/>
        <v>0</v>
      </c>
      <c r="J430" s="20">
        <f t="shared" si="112"/>
        <v>0</v>
      </c>
      <c r="K430" s="21">
        <f t="shared" si="112"/>
        <v>791</v>
      </c>
    </row>
    <row r="431" spans="1:11" ht="25.5">
      <c r="A431" s="149">
        <v>5342</v>
      </c>
      <c r="B431" s="15">
        <v>510000</v>
      </c>
      <c r="C431" s="142" t="s">
        <v>863</v>
      </c>
      <c r="D431" s="20">
        <f>D432+D437+D447+D449+D451</f>
        <v>4376</v>
      </c>
      <c r="E431" s="20">
        <f t="shared" si="98"/>
        <v>4122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3331</v>
      </c>
      <c r="I431" s="20">
        <f t="shared" si="113"/>
        <v>0</v>
      </c>
      <c r="J431" s="20">
        <f t="shared" si="113"/>
        <v>0</v>
      </c>
      <c r="K431" s="21">
        <f t="shared" si="113"/>
        <v>791</v>
      </c>
    </row>
    <row r="432" spans="1:11" ht="27" customHeight="1">
      <c r="A432" s="149">
        <v>5343</v>
      </c>
      <c r="B432" s="15">
        <v>511000</v>
      </c>
      <c r="C432" s="142" t="s">
        <v>864</v>
      </c>
      <c r="D432" s="20">
        <f>SUM(D433:D436)</f>
        <v>3119</v>
      </c>
      <c r="E432" s="20">
        <f t="shared" si="98"/>
        <v>2939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2939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0">
        <v>5344</v>
      </c>
      <c r="B433" s="134">
        <v>511100</v>
      </c>
      <c r="C433" s="143" t="s">
        <v>571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0">
        <v>5345</v>
      </c>
      <c r="B434" s="134">
        <v>511200</v>
      </c>
      <c r="C434" s="143" t="s">
        <v>572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0">
        <v>5346</v>
      </c>
      <c r="B435" s="134">
        <v>511300</v>
      </c>
      <c r="C435" s="143" t="s">
        <v>573</v>
      </c>
      <c r="D435" s="22">
        <v>3119</v>
      </c>
      <c r="E435" s="23">
        <f t="shared" si="98"/>
        <v>2939</v>
      </c>
      <c r="F435" s="22"/>
      <c r="G435" s="22"/>
      <c r="H435" s="22">
        <v>2939</v>
      </c>
      <c r="I435" s="22"/>
      <c r="J435" s="22"/>
      <c r="K435" s="24"/>
    </row>
    <row r="436" spans="1:11" ht="18.75" customHeight="1">
      <c r="A436" s="150">
        <v>5347</v>
      </c>
      <c r="B436" s="134">
        <v>511400</v>
      </c>
      <c r="C436" s="143" t="s">
        <v>574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49">
        <v>5348</v>
      </c>
      <c r="B437" s="15">
        <v>512000</v>
      </c>
      <c r="C437" s="142" t="s">
        <v>865</v>
      </c>
      <c r="D437" s="20">
        <f>SUM(D438:D446)</f>
        <v>1257</v>
      </c>
      <c r="E437" s="20">
        <f t="shared" si="98"/>
        <v>1183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392</v>
      </c>
      <c r="I437" s="20">
        <f t="shared" si="115"/>
        <v>0</v>
      </c>
      <c r="J437" s="20">
        <f t="shared" si="115"/>
        <v>0</v>
      </c>
      <c r="K437" s="21">
        <f t="shared" si="115"/>
        <v>791</v>
      </c>
    </row>
    <row r="438" spans="1:11" ht="17.25" customHeight="1">
      <c r="A438" s="150">
        <v>5349</v>
      </c>
      <c r="B438" s="134">
        <v>512100</v>
      </c>
      <c r="C438" s="143" t="s">
        <v>575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0">
        <v>5350</v>
      </c>
      <c r="B439" s="134">
        <v>512200</v>
      </c>
      <c r="C439" s="143" t="s">
        <v>183</v>
      </c>
      <c r="D439" s="22">
        <v>717</v>
      </c>
      <c r="E439" s="23">
        <f t="shared" si="98"/>
        <v>715</v>
      </c>
      <c r="F439" s="22"/>
      <c r="G439" s="22"/>
      <c r="H439" s="22">
        <v>69</v>
      </c>
      <c r="I439" s="22"/>
      <c r="J439" s="22"/>
      <c r="K439" s="24">
        <v>646</v>
      </c>
    </row>
    <row r="440" spans="1:11" ht="17.25" customHeight="1">
      <c r="A440" s="150">
        <v>5351</v>
      </c>
      <c r="B440" s="134">
        <v>512300</v>
      </c>
      <c r="C440" s="143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0">
        <v>5352</v>
      </c>
      <c r="B441" s="134">
        <v>512400</v>
      </c>
      <c r="C441" s="143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0">
        <v>5353</v>
      </c>
      <c r="B442" s="134">
        <v>512500</v>
      </c>
      <c r="C442" s="143" t="s">
        <v>185</v>
      </c>
      <c r="D442" s="22">
        <v>540</v>
      </c>
      <c r="E442" s="23">
        <f t="shared" si="98"/>
        <v>468</v>
      </c>
      <c r="F442" s="22"/>
      <c r="G442" s="22"/>
      <c r="H442" s="22">
        <v>323</v>
      </c>
      <c r="I442" s="22"/>
      <c r="J442" s="22"/>
      <c r="K442" s="24">
        <v>145</v>
      </c>
    </row>
    <row r="443" spans="1:11" ht="17.25" customHeight="1">
      <c r="A443" s="150">
        <v>5354</v>
      </c>
      <c r="B443" s="134">
        <v>512600</v>
      </c>
      <c r="C443" s="143" t="s">
        <v>754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0">
        <v>5355</v>
      </c>
      <c r="B444" s="134">
        <v>512700</v>
      </c>
      <c r="C444" s="143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0">
        <v>5356</v>
      </c>
      <c r="B445" s="134">
        <v>512800</v>
      </c>
      <c r="C445" s="143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0">
        <v>5357</v>
      </c>
      <c r="B446" s="134">
        <v>512900</v>
      </c>
      <c r="C446" s="143" t="s">
        <v>576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49">
        <v>5358</v>
      </c>
      <c r="B447" s="15">
        <v>513000</v>
      </c>
      <c r="C447" s="142" t="s">
        <v>866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0">
        <v>5359</v>
      </c>
      <c r="B448" s="134">
        <v>513100</v>
      </c>
      <c r="C448" s="143" t="s">
        <v>583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49">
        <v>5360</v>
      </c>
      <c r="B449" s="15">
        <v>514000</v>
      </c>
      <c r="C449" s="142" t="s">
        <v>867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0">
        <v>5361</v>
      </c>
      <c r="B450" s="134">
        <v>514100</v>
      </c>
      <c r="C450" s="143" t="s">
        <v>577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49">
        <v>5362</v>
      </c>
      <c r="B451" s="15">
        <v>515000</v>
      </c>
      <c r="C451" s="142" t="s">
        <v>868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0">
        <v>5363</v>
      </c>
      <c r="B452" s="134">
        <v>515100</v>
      </c>
      <c r="C452" s="143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49">
        <v>5364</v>
      </c>
      <c r="B453" s="15">
        <v>520000</v>
      </c>
      <c r="C453" s="142" t="s">
        <v>869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49">
        <v>5365</v>
      </c>
      <c r="B454" s="15">
        <v>521000</v>
      </c>
      <c r="C454" s="142" t="s">
        <v>870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0">
        <v>5366</v>
      </c>
      <c r="B455" s="134">
        <v>521100</v>
      </c>
      <c r="C455" s="143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49">
        <v>5367</v>
      </c>
      <c r="B456" s="15">
        <v>522000</v>
      </c>
      <c r="C456" s="142" t="s">
        <v>871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0">
        <v>5368</v>
      </c>
      <c r="B457" s="134">
        <v>522100</v>
      </c>
      <c r="C457" s="143" t="s">
        <v>536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727" t="s">
        <v>533</v>
      </c>
      <c r="B458" s="722" t="s">
        <v>534</v>
      </c>
      <c r="C458" s="721" t="s">
        <v>535</v>
      </c>
      <c r="D458" s="721" t="s">
        <v>912</v>
      </c>
      <c r="E458" s="713" t="s">
        <v>380</v>
      </c>
      <c r="F458" s="714"/>
      <c r="G458" s="714"/>
      <c r="H458" s="714"/>
      <c r="I458" s="714"/>
      <c r="J458" s="714"/>
      <c r="K458" s="712"/>
    </row>
    <row r="459" spans="1:11" ht="12.75" customHeight="1">
      <c r="A459" s="727"/>
      <c r="B459" s="722"/>
      <c r="C459" s="721"/>
      <c r="D459" s="721"/>
      <c r="E459" s="713" t="s">
        <v>917</v>
      </c>
      <c r="F459" s="713" t="s">
        <v>427</v>
      </c>
      <c r="G459" s="714"/>
      <c r="H459" s="714"/>
      <c r="I459" s="714"/>
      <c r="J459" s="713" t="s">
        <v>909</v>
      </c>
      <c r="K459" s="711" t="s">
        <v>63</v>
      </c>
    </row>
    <row r="460" spans="1:11" ht="25.5">
      <c r="A460" s="727"/>
      <c r="B460" s="722"/>
      <c r="C460" s="721"/>
      <c r="D460" s="721"/>
      <c r="E460" s="714"/>
      <c r="F460" s="15" t="s">
        <v>381</v>
      </c>
      <c r="G460" s="15" t="s">
        <v>459</v>
      </c>
      <c r="H460" s="15" t="s">
        <v>908</v>
      </c>
      <c r="I460" s="15" t="s">
        <v>62</v>
      </c>
      <c r="J460" s="714"/>
      <c r="K460" s="712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0">
        <v>5369</v>
      </c>
      <c r="B462" s="134">
        <v>522200</v>
      </c>
      <c r="C462" s="143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0">
        <v>5370</v>
      </c>
      <c r="B463" s="134">
        <v>522300</v>
      </c>
      <c r="C463" s="143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49">
        <v>5371</v>
      </c>
      <c r="B464" s="15">
        <v>523000</v>
      </c>
      <c r="C464" s="142" t="s">
        <v>872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0">
        <v>5372</v>
      </c>
      <c r="B465" s="134">
        <v>523100</v>
      </c>
      <c r="C465" s="143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49">
        <v>5373</v>
      </c>
      <c r="B466" s="15">
        <v>530000</v>
      </c>
      <c r="C466" s="142" t="s">
        <v>873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49">
        <v>5374</v>
      </c>
      <c r="B467" s="15">
        <v>531000</v>
      </c>
      <c r="C467" s="142" t="s">
        <v>874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0">
        <v>5375</v>
      </c>
      <c r="B468" s="134">
        <v>531100</v>
      </c>
      <c r="C468" s="143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49">
        <v>5376</v>
      </c>
      <c r="B469" s="15">
        <v>540000</v>
      </c>
      <c r="C469" s="142" t="s">
        <v>875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49">
        <v>5377</v>
      </c>
      <c r="B470" s="15">
        <v>541000</v>
      </c>
      <c r="C470" s="142" t="s">
        <v>876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0">
        <v>5378</v>
      </c>
      <c r="B471" s="134">
        <v>541100</v>
      </c>
      <c r="C471" s="143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49">
        <v>5379</v>
      </c>
      <c r="B472" s="15">
        <v>542000</v>
      </c>
      <c r="C472" s="142" t="s">
        <v>877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0">
        <v>5380</v>
      </c>
      <c r="B473" s="134">
        <v>542100</v>
      </c>
      <c r="C473" s="143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49">
        <v>5381</v>
      </c>
      <c r="B474" s="15">
        <v>543000</v>
      </c>
      <c r="C474" s="142" t="s">
        <v>878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0">
        <v>5382</v>
      </c>
      <c r="B475" s="134">
        <v>543100</v>
      </c>
      <c r="C475" s="143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0">
        <v>5383</v>
      </c>
      <c r="B476" s="134">
        <v>543200</v>
      </c>
      <c r="C476" s="143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49">
        <v>5384</v>
      </c>
      <c r="B477" s="15">
        <v>550000</v>
      </c>
      <c r="C477" s="142" t="s">
        <v>879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49">
        <v>5385</v>
      </c>
      <c r="B478" s="15">
        <v>551000</v>
      </c>
      <c r="C478" s="142" t="s">
        <v>880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0">
        <v>5386</v>
      </c>
      <c r="B479" s="134">
        <v>551100</v>
      </c>
      <c r="C479" s="143" t="s">
        <v>643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49">
        <v>5387</v>
      </c>
      <c r="B480" s="15">
        <v>600000</v>
      </c>
      <c r="C480" s="142" t="s">
        <v>881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49">
        <v>5388</v>
      </c>
      <c r="B481" s="15">
        <v>610000</v>
      </c>
      <c r="C481" s="142" t="s">
        <v>882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49">
        <v>5389</v>
      </c>
      <c r="B482" s="15">
        <v>611000</v>
      </c>
      <c r="C482" s="142" t="s">
        <v>883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0">
        <v>5390</v>
      </c>
      <c r="B483" s="134">
        <v>611100</v>
      </c>
      <c r="C483" s="143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0">
        <v>5391</v>
      </c>
      <c r="B484" s="134">
        <v>611200</v>
      </c>
      <c r="C484" s="143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0">
        <v>5392</v>
      </c>
      <c r="B485" s="134">
        <v>611300</v>
      </c>
      <c r="C485" s="143" t="s">
        <v>490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727" t="s">
        <v>533</v>
      </c>
      <c r="B486" s="722" t="s">
        <v>534</v>
      </c>
      <c r="C486" s="721" t="s">
        <v>535</v>
      </c>
      <c r="D486" s="721" t="s">
        <v>912</v>
      </c>
      <c r="E486" s="713" t="s">
        <v>380</v>
      </c>
      <c r="F486" s="714"/>
      <c r="G486" s="714"/>
      <c r="H486" s="714"/>
      <c r="I486" s="714"/>
      <c r="J486" s="714"/>
      <c r="K486" s="712"/>
    </row>
    <row r="487" spans="1:11" ht="12.75" customHeight="1">
      <c r="A487" s="727"/>
      <c r="B487" s="722"/>
      <c r="C487" s="721"/>
      <c r="D487" s="721"/>
      <c r="E487" s="713" t="s">
        <v>917</v>
      </c>
      <c r="F487" s="713" t="s">
        <v>427</v>
      </c>
      <c r="G487" s="714"/>
      <c r="H487" s="714"/>
      <c r="I487" s="714"/>
      <c r="J487" s="713" t="s">
        <v>909</v>
      </c>
      <c r="K487" s="711" t="s">
        <v>63</v>
      </c>
    </row>
    <row r="488" spans="1:11" ht="25.5">
      <c r="A488" s="727"/>
      <c r="B488" s="722"/>
      <c r="C488" s="721"/>
      <c r="D488" s="721"/>
      <c r="E488" s="714"/>
      <c r="F488" s="15" t="s">
        <v>381</v>
      </c>
      <c r="G488" s="15" t="s">
        <v>459</v>
      </c>
      <c r="H488" s="15" t="s">
        <v>908</v>
      </c>
      <c r="I488" s="15" t="s">
        <v>62</v>
      </c>
      <c r="J488" s="714"/>
      <c r="K488" s="712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0">
        <v>5393</v>
      </c>
      <c r="B490" s="134">
        <v>611400</v>
      </c>
      <c r="C490" s="143" t="s">
        <v>491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0">
        <v>5394</v>
      </c>
      <c r="B491" s="134">
        <v>611500</v>
      </c>
      <c r="C491" s="143" t="s">
        <v>492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0">
        <v>5395</v>
      </c>
      <c r="B492" s="134">
        <v>611600</v>
      </c>
      <c r="C492" s="143" t="s">
        <v>493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0">
        <v>5396</v>
      </c>
      <c r="B493" s="134">
        <v>611700</v>
      </c>
      <c r="C493" s="143" t="s">
        <v>884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0">
        <v>5397</v>
      </c>
      <c r="B494" s="134">
        <v>611800</v>
      </c>
      <c r="C494" s="143" t="s">
        <v>494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0">
        <v>5398</v>
      </c>
      <c r="B495" s="134">
        <v>611900</v>
      </c>
      <c r="C495" s="143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49">
        <v>5399</v>
      </c>
      <c r="B496" s="15">
        <v>612000</v>
      </c>
      <c r="C496" s="142" t="s">
        <v>885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0">
        <v>5400</v>
      </c>
      <c r="B497" s="134">
        <v>612100</v>
      </c>
      <c r="C497" s="143" t="s">
        <v>755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0">
        <v>5401</v>
      </c>
      <c r="B498" s="134">
        <v>612200</v>
      </c>
      <c r="C498" s="143" t="s">
        <v>495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0">
        <v>5402</v>
      </c>
      <c r="B499" s="134">
        <v>612300</v>
      </c>
      <c r="C499" s="143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0">
        <v>5403</v>
      </c>
      <c r="B500" s="134">
        <v>612400</v>
      </c>
      <c r="C500" s="143" t="s">
        <v>886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0">
        <v>5404</v>
      </c>
      <c r="B501" s="134">
        <v>612500</v>
      </c>
      <c r="C501" s="143" t="s">
        <v>887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0">
        <v>5405</v>
      </c>
      <c r="B502" s="134">
        <v>612600</v>
      </c>
      <c r="C502" s="143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0">
        <v>5406</v>
      </c>
      <c r="B503" s="134">
        <v>612900</v>
      </c>
      <c r="C503" s="143" t="s">
        <v>665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49">
        <v>5407</v>
      </c>
      <c r="B504" s="15">
        <v>613000</v>
      </c>
      <c r="C504" s="142" t="s">
        <v>888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0">
        <v>5408</v>
      </c>
      <c r="B505" s="134">
        <v>613100</v>
      </c>
      <c r="C505" s="143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49">
        <v>5409</v>
      </c>
      <c r="B506" s="15">
        <v>614000</v>
      </c>
      <c r="C506" s="142" t="s">
        <v>889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0">
        <v>5410</v>
      </c>
      <c r="B507" s="134">
        <v>614100</v>
      </c>
      <c r="C507" s="143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49">
        <v>5411</v>
      </c>
      <c r="B508" s="15">
        <v>615000</v>
      </c>
      <c r="C508" s="142" t="s">
        <v>890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0">
        <v>5412</v>
      </c>
      <c r="B509" s="134">
        <v>615100</v>
      </c>
      <c r="C509" s="143" t="s">
        <v>756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49">
        <v>5413</v>
      </c>
      <c r="B510" s="15">
        <v>620000</v>
      </c>
      <c r="C510" s="142" t="s">
        <v>891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49">
        <v>5414</v>
      </c>
      <c r="B511" s="15">
        <v>621000</v>
      </c>
      <c r="C511" s="142" t="s">
        <v>892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0">
        <v>5415</v>
      </c>
      <c r="B512" s="134">
        <v>621100</v>
      </c>
      <c r="C512" s="143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727" t="s">
        <v>533</v>
      </c>
      <c r="B513" s="722" t="s">
        <v>534</v>
      </c>
      <c r="C513" s="721" t="s">
        <v>535</v>
      </c>
      <c r="D513" s="721" t="s">
        <v>912</v>
      </c>
      <c r="E513" s="713" t="s">
        <v>380</v>
      </c>
      <c r="F513" s="714"/>
      <c r="G513" s="714"/>
      <c r="H513" s="714"/>
      <c r="I513" s="714"/>
      <c r="J513" s="714"/>
      <c r="K513" s="712"/>
    </row>
    <row r="514" spans="1:11" ht="12.75" customHeight="1">
      <c r="A514" s="727"/>
      <c r="B514" s="722"/>
      <c r="C514" s="721"/>
      <c r="D514" s="721"/>
      <c r="E514" s="713" t="s">
        <v>917</v>
      </c>
      <c r="F514" s="713" t="s">
        <v>427</v>
      </c>
      <c r="G514" s="714"/>
      <c r="H514" s="714"/>
      <c r="I514" s="714"/>
      <c r="J514" s="713" t="s">
        <v>909</v>
      </c>
      <c r="K514" s="711" t="s">
        <v>63</v>
      </c>
    </row>
    <row r="515" spans="1:11" ht="25.5">
      <c r="A515" s="727"/>
      <c r="B515" s="722"/>
      <c r="C515" s="721"/>
      <c r="D515" s="721"/>
      <c r="E515" s="714"/>
      <c r="F515" s="15" t="s">
        <v>381</v>
      </c>
      <c r="G515" s="15" t="s">
        <v>459</v>
      </c>
      <c r="H515" s="15" t="s">
        <v>908</v>
      </c>
      <c r="I515" s="15" t="s">
        <v>62</v>
      </c>
      <c r="J515" s="714"/>
      <c r="K515" s="712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0">
        <v>5416</v>
      </c>
      <c r="B517" s="134">
        <v>621200</v>
      </c>
      <c r="C517" s="143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0">
        <v>5417</v>
      </c>
      <c r="B518" s="134">
        <v>621300</v>
      </c>
      <c r="C518" s="143" t="s">
        <v>487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0">
        <v>5418</v>
      </c>
      <c r="B519" s="134">
        <v>621400</v>
      </c>
      <c r="C519" s="143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0">
        <v>5419</v>
      </c>
      <c r="B520" s="134">
        <v>621500</v>
      </c>
      <c r="C520" s="143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0">
        <v>5420</v>
      </c>
      <c r="B521" s="134">
        <v>621600</v>
      </c>
      <c r="C521" s="143" t="s">
        <v>488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0">
        <v>5421</v>
      </c>
      <c r="B522" s="134">
        <v>621700</v>
      </c>
      <c r="C522" s="143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0">
        <v>5422</v>
      </c>
      <c r="B523" s="134">
        <v>621800</v>
      </c>
      <c r="C523" s="143" t="s">
        <v>489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0">
        <v>5423</v>
      </c>
      <c r="B524" s="134">
        <v>621900</v>
      </c>
      <c r="C524" s="143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49">
        <v>5424</v>
      </c>
      <c r="B525" s="15">
        <v>622000</v>
      </c>
      <c r="C525" s="142" t="s">
        <v>893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0">
        <v>5425</v>
      </c>
      <c r="B526" s="134">
        <v>622100</v>
      </c>
      <c r="C526" s="143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0">
        <v>5426</v>
      </c>
      <c r="B527" s="134">
        <v>622200</v>
      </c>
      <c r="C527" s="143" t="s">
        <v>644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0">
        <v>5427</v>
      </c>
      <c r="B528" s="134">
        <v>622300</v>
      </c>
      <c r="C528" s="143" t="s">
        <v>645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0">
        <v>5428</v>
      </c>
      <c r="B529" s="134">
        <v>622400</v>
      </c>
      <c r="C529" s="143" t="s">
        <v>646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0">
        <v>5429</v>
      </c>
      <c r="B530" s="134">
        <v>622500</v>
      </c>
      <c r="C530" s="143" t="s">
        <v>647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0">
        <v>5430</v>
      </c>
      <c r="B531" s="134">
        <v>622600</v>
      </c>
      <c r="C531" s="143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0">
        <v>5431</v>
      </c>
      <c r="B532" s="134">
        <v>622700</v>
      </c>
      <c r="C532" s="143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0">
        <v>5432</v>
      </c>
      <c r="B533" s="134">
        <v>622800</v>
      </c>
      <c r="C533" s="143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49">
        <v>5433</v>
      </c>
      <c r="B534" s="15">
        <v>623000</v>
      </c>
      <c r="C534" s="142" t="s">
        <v>894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0">
        <v>5434</v>
      </c>
      <c r="B535" s="134">
        <v>623100</v>
      </c>
      <c r="C535" s="143" t="s">
        <v>895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1">
        <v>5435</v>
      </c>
      <c r="B536" s="135"/>
      <c r="C536" s="144" t="s">
        <v>896</v>
      </c>
      <c r="D536" s="30">
        <f>D233+D480</f>
        <v>272558</v>
      </c>
      <c r="E536" s="30">
        <f t="shared" si="139"/>
        <v>266042</v>
      </c>
      <c r="F536" s="30">
        <f t="shared" ref="F536:K536" si="141">F233+F480</f>
        <v>112</v>
      </c>
      <c r="G536" s="30">
        <f t="shared" si="141"/>
        <v>0</v>
      </c>
      <c r="H536" s="30">
        <f t="shared" si="141"/>
        <v>16857</v>
      </c>
      <c r="I536" s="30">
        <f t="shared" si="141"/>
        <v>242715</v>
      </c>
      <c r="J536" s="30">
        <f t="shared" si="141"/>
        <v>0</v>
      </c>
      <c r="K536" s="31">
        <f t="shared" si="141"/>
        <v>6358</v>
      </c>
    </row>
    <row r="537" spans="1:11">
      <c r="A537" s="147"/>
      <c r="B537" s="136"/>
      <c r="C537" s="136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48" t="s">
        <v>913</v>
      </c>
      <c r="B538" s="136"/>
      <c r="C538" s="136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47"/>
      <c r="B539" s="136"/>
      <c r="C539" s="136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719" t="s">
        <v>533</v>
      </c>
      <c r="B540" s="717" t="s">
        <v>534</v>
      </c>
      <c r="C540" s="717" t="s">
        <v>535</v>
      </c>
      <c r="D540" s="717" t="s">
        <v>914</v>
      </c>
      <c r="E540" s="717" t="s">
        <v>915</v>
      </c>
      <c r="F540" s="717"/>
      <c r="G540" s="717"/>
      <c r="H540" s="717"/>
      <c r="I540" s="717"/>
      <c r="J540" s="717"/>
      <c r="K540" s="718"/>
    </row>
    <row r="541" spans="1:11" ht="12.75" customHeight="1">
      <c r="A541" s="720"/>
      <c r="B541" s="713"/>
      <c r="C541" s="713"/>
      <c r="D541" s="713"/>
      <c r="E541" s="713" t="s">
        <v>917</v>
      </c>
      <c r="F541" s="713" t="s">
        <v>475</v>
      </c>
      <c r="G541" s="713"/>
      <c r="H541" s="713"/>
      <c r="I541" s="713"/>
      <c r="J541" s="713" t="s">
        <v>909</v>
      </c>
      <c r="K541" s="711" t="s">
        <v>63</v>
      </c>
    </row>
    <row r="542" spans="1:11" ht="25.5">
      <c r="A542" s="720"/>
      <c r="B542" s="713"/>
      <c r="C542" s="713"/>
      <c r="D542" s="713"/>
      <c r="E542" s="714"/>
      <c r="F542" s="15" t="s">
        <v>458</v>
      </c>
      <c r="G542" s="15" t="s">
        <v>459</v>
      </c>
      <c r="H542" s="15" t="s">
        <v>908</v>
      </c>
      <c r="I542" s="15" t="s">
        <v>62</v>
      </c>
      <c r="J542" s="713"/>
      <c r="K542" s="711"/>
    </row>
    <row r="543" spans="1:11">
      <c r="A543" s="129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29">
        <v>5436</v>
      </c>
      <c r="B544" s="15"/>
      <c r="C544" s="142" t="s">
        <v>897</v>
      </c>
      <c r="D544" s="20">
        <f>D22</f>
        <v>272558</v>
      </c>
      <c r="E544" s="20">
        <f>SUM(F544:K544)</f>
        <v>272248</v>
      </c>
      <c r="F544" s="20">
        <f t="shared" ref="F544:K544" si="142">F22</f>
        <v>112</v>
      </c>
      <c r="G544" s="20">
        <f t="shared" si="142"/>
        <v>0</v>
      </c>
      <c r="H544" s="20">
        <f t="shared" si="142"/>
        <v>16857</v>
      </c>
      <c r="I544" s="20">
        <f t="shared" si="142"/>
        <v>242476</v>
      </c>
      <c r="J544" s="20">
        <f t="shared" si="142"/>
        <v>0</v>
      </c>
      <c r="K544" s="21">
        <f t="shared" si="142"/>
        <v>12803</v>
      </c>
    </row>
    <row r="545" spans="1:11" ht="25.5">
      <c r="A545" s="129">
        <v>5437</v>
      </c>
      <c r="B545" s="15"/>
      <c r="C545" s="142" t="s">
        <v>898</v>
      </c>
      <c r="D545" s="20">
        <f>D233</f>
        <v>272558</v>
      </c>
      <c r="E545" s="20">
        <f>SUM(F545:K545)</f>
        <v>266042</v>
      </c>
      <c r="F545" s="20">
        <f t="shared" ref="F545:K545" si="143">F233</f>
        <v>112</v>
      </c>
      <c r="G545" s="20">
        <f t="shared" si="143"/>
        <v>0</v>
      </c>
      <c r="H545" s="20">
        <f t="shared" si="143"/>
        <v>16857</v>
      </c>
      <c r="I545" s="20">
        <f t="shared" si="143"/>
        <v>242715</v>
      </c>
      <c r="J545" s="20">
        <f t="shared" si="143"/>
        <v>0</v>
      </c>
      <c r="K545" s="21">
        <f t="shared" si="143"/>
        <v>6358</v>
      </c>
    </row>
    <row r="546" spans="1:11" ht="25.5">
      <c r="A546" s="145">
        <v>5438</v>
      </c>
      <c r="B546" s="134"/>
      <c r="C546" s="143" t="s">
        <v>899</v>
      </c>
      <c r="D546" s="23">
        <f>IF((D544-D545)&gt;0,D544-D545,0)</f>
        <v>0</v>
      </c>
      <c r="E546" s="23">
        <f>IF((E544-E545)&gt;0,E544-E545,0)</f>
        <v>6206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7">
        <f t="shared" si="144"/>
        <v>6445</v>
      </c>
    </row>
    <row r="547" spans="1:11" ht="25.5">
      <c r="A547" s="145">
        <v>5439</v>
      </c>
      <c r="B547" s="134"/>
      <c r="C547" s="143" t="s">
        <v>900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239</v>
      </c>
      <c r="J547" s="23">
        <f t="shared" si="145"/>
        <v>0</v>
      </c>
      <c r="K547" s="37">
        <f t="shared" si="145"/>
        <v>0</v>
      </c>
    </row>
    <row r="548" spans="1:11" ht="25.5">
      <c r="A548" s="129">
        <v>5440</v>
      </c>
      <c r="B548" s="15">
        <v>900000</v>
      </c>
      <c r="C548" s="142" t="s">
        <v>901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29">
        <v>5441</v>
      </c>
      <c r="B549" s="15">
        <v>600000</v>
      </c>
      <c r="C549" s="142" t="s">
        <v>902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29">
        <v>5442</v>
      </c>
      <c r="B550" s="15"/>
      <c r="C550" s="142" t="s">
        <v>903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29">
        <v>5443</v>
      </c>
      <c r="B551" s="15"/>
      <c r="C551" s="142" t="s">
        <v>904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29">
        <v>5444</v>
      </c>
      <c r="B552" s="15"/>
      <c r="C552" s="142" t="s">
        <v>905</v>
      </c>
      <c r="D552" s="20">
        <f t="shared" ref="D552:K552" si="150">IF(D224-D536&gt;0,D224-D536,0)</f>
        <v>0</v>
      </c>
      <c r="E552" s="20">
        <f t="shared" si="150"/>
        <v>6206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6445</v>
      </c>
    </row>
    <row r="553" spans="1:11" ht="18.75" customHeight="1" thickBot="1">
      <c r="A553" s="146">
        <v>5445</v>
      </c>
      <c r="B553" s="137"/>
      <c r="C553" s="144" t="s">
        <v>906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239</v>
      </c>
      <c r="J553" s="30">
        <f t="shared" si="151"/>
        <v>0</v>
      </c>
      <c r="K553" s="31">
        <f t="shared" si="151"/>
        <v>0</v>
      </c>
    </row>
    <row r="556" spans="1:11" s="92" customFormat="1" ht="29.25" customHeight="1">
      <c r="A556" s="127" t="s">
        <v>957</v>
      </c>
      <c r="B556" s="138"/>
      <c r="C556" s="138"/>
      <c r="E556" s="716" t="s">
        <v>916</v>
      </c>
      <c r="F556" s="716"/>
      <c r="I556" s="715" t="s">
        <v>472</v>
      </c>
      <c r="J556" s="715"/>
    </row>
    <row r="557" spans="1:11" s="92" customFormat="1">
      <c r="A557" s="91"/>
      <c r="B557" s="138"/>
      <c r="C557" s="138"/>
    </row>
    <row r="558" spans="1:11" s="92" customFormat="1">
      <c r="A558" s="91"/>
      <c r="B558" s="138"/>
      <c r="C558" s="138"/>
    </row>
    <row r="559" spans="1:11" s="92" customFormat="1">
      <c r="A559" s="91"/>
      <c r="B559" s="138"/>
      <c r="C559" s="138"/>
      <c r="E559" s="92" t="s">
        <v>313</v>
      </c>
      <c r="I559" s="92" t="s">
        <v>956</v>
      </c>
    </row>
    <row r="560" spans="1:11" s="92" customFormat="1">
      <c r="A560" s="91"/>
      <c r="B560" s="138"/>
      <c r="C560" s="138"/>
    </row>
  </sheetData>
  <sheetProtection password="CCCC" sheet="1"/>
  <mergeCells count="191">
    <mergeCell ref="D195:D197"/>
    <mergeCell ref="D86:D88"/>
    <mergeCell ref="D18:D20"/>
    <mergeCell ref="F170:I170"/>
    <mergeCell ref="J60:J61"/>
    <mergeCell ref="D116:D118"/>
    <mergeCell ref="E86:K86"/>
    <mergeCell ref="E196:E197"/>
    <mergeCell ref="J196:J197"/>
    <mergeCell ref="K196:K197"/>
    <mergeCell ref="F196:I196"/>
    <mergeCell ref="E169:K169"/>
    <mergeCell ref="E117:E118"/>
    <mergeCell ref="E142:K142"/>
    <mergeCell ref="E143:E144"/>
    <mergeCell ref="E170:E171"/>
    <mergeCell ref="J170:J171"/>
    <mergeCell ref="K170:K171"/>
    <mergeCell ref="K19:K20"/>
    <mergeCell ref="E19:E20"/>
    <mergeCell ref="J87:J88"/>
    <mergeCell ref="K87:K88"/>
    <mergeCell ref="C18:C20"/>
    <mergeCell ref="E18:K18"/>
    <mergeCell ref="F19:I19"/>
    <mergeCell ref="C86:C88"/>
    <mergeCell ref="E87:E88"/>
    <mergeCell ref="E60:E61"/>
    <mergeCell ref="A27:A29"/>
    <mergeCell ref="F28:I28"/>
    <mergeCell ref="F60:I60"/>
    <mergeCell ref="B27:B29"/>
    <mergeCell ref="C27:C29"/>
    <mergeCell ref="D27:D29"/>
    <mergeCell ref="C59:C61"/>
    <mergeCell ref="E27:K27"/>
    <mergeCell ref="K28:K29"/>
    <mergeCell ref="E59:K59"/>
    <mergeCell ref="A86:A88"/>
    <mergeCell ref="B86:B88"/>
    <mergeCell ref="A59:A61"/>
    <mergeCell ref="B59:B61"/>
    <mergeCell ref="D59:D61"/>
    <mergeCell ref="J19:J20"/>
    <mergeCell ref="E28:E29"/>
    <mergeCell ref="J28:J29"/>
    <mergeCell ref="A18:A20"/>
    <mergeCell ref="B18:B20"/>
    <mergeCell ref="K60:K61"/>
    <mergeCell ref="E116:K116"/>
    <mergeCell ref="F117:I117"/>
    <mergeCell ref="F143:I143"/>
    <mergeCell ref="K117:K118"/>
    <mergeCell ref="F87:I87"/>
    <mergeCell ref="J143:J144"/>
    <mergeCell ref="K143:K144"/>
    <mergeCell ref="J117:J118"/>
    <mergeCell ref="A195:A197"/>
    <mergeCell ref="A169:A171"/>
    <mergeCell ref="B169:B171"/>
    <mergeCell ref="A217:A219"/>
    <mergeCell ref="C217:C219"/>
    <mergeCell ref="C195:C197"/>
    <mergeCell ref="B195:B197"/>
    <mergeCell ref="C142:C144"/>
    <mergeCell ref="D142:D144"/>
    <mergeCell ref="A142:A144"/>
    <mergeCell ref="C116:C118"/>
    <mergeCell ref="A284:A286"/>
    <mergeCell ref="B284:B286"/>
    <mergeCell ref="A248:A250"/>
    <mergeCell ref="D248:D250"/>
    <mergeCell ref="D169:D171"/>
    <mergeCell ref="B217:B219"/>
    <mergeCell ref="A345:A347"/>
    <mergeCell ref="A116:A118"/>
    <mergeCell ref="B116:B118"/>
    <mergeCell ref="C169:C171"/>
    <mergeCell ref="C284:C286"/>
    <mergeCell ref="C248:C250"/>
    <mergeCell ref="A315:A317"/>
    <mergeCell ref="B315:B317"/>
    <mergeCell ref="B248:B250"/>
    <mergeCell ref="B142:B144"/>
    <mergeCell ref="A458:A460"/>
    <mergeCell ref="D371:D373"/>
    <mergeCell ref="B458:B460"/>
    <mergeCell ref="A396:A398"/>
    <mergeCell ref="B396:B398"/>
    <mergeCell ref="A371:A373"/>
    <mergeCell ref="B371:B373"/>
    <mergeCell ref="C371:C373"/>
    <mergeCell ref="C396:C398"/>
    <mergeCell ref="A424:A426"/>
    <mergeCell ref="E230:E231"/>
    <mergeCell ref="A513:A515"/>
    <mergeCell ref="B513:B515"/>
    <mergeCell ref="C513:C515"/>
    <mergeCell ref="D513:D515"/>
    <mergeCell ref="A486:A488"/>
    <mergeCell ref="B486:B488"/>
    <mergeCell ref="D486:D488"/>
    <mergeCell ref="C458:C460"/>
    <mergeCell ref="D458:D460"/>
    <mergeCell ref="C229:C231"/>
    <mergeCell ref="E229:K229"/>
    <mergeCell ref="F230:I230"/>
    <mergeCell ref="E217:K217"/>
    <mergeCell ref="F249:I249"/>
    <mergeCell ref="E248:K248"/>
    <mergeCell ref="K230:K231"/>
    <mergeCell ref="E249:E250"/>
    <mergeCell ref="J249:J250"/>
    <mergeCell ref="K249:K250"/>
    <mergeCell ref="A229:A231"/>
    <mergeCell ref="B229:B231"/>
    <mergeCell ref="E195:K195"/>
    <mergeCell ref="K218:K219"/>
    <mergeCell ref="F218:I218"/>
    <mergeCell ref="J230:J231"/>
    <mergeCell ref="D217:D219"/>
    <mergeCell ref="E218:E219"/>
    <mergeCell ref="J218:J219"/>
    <mergeCell ref="D229:D231"/>
    <mergeCell ref="B345:B347"/>
    <mergeCell ref="C345:C347"/>
    <mergeCell ref="J372:J373"/>
    <mergeCell ref="E372:E373"/>
    <mergeCell ref="F346:I346"/>
    <mergeCell ref="K346:K347"/>
    <mergeCell ref="K372:K373"/>
    <mergeCell ref="J346:J347"/>
    <mergeCell ref="E371:K371"/>
    <mergeCell ref="E346:E347"/>
    <mergeCell ref="B424:B426"/>
    <mergeCell ref="C424:C426"/>
    <mergeCell ref="D424:D426"/>
    <mergeCell ref="D396:D398"/>
    <mergeCell ref="E396:K396"/>
    <mergeCell ref="E397:E398"/>
    <mergeCell ref="K425:K426"/>
    <mergeCell ref="J397:J398"/>
    <mergeCell ref="K397:K398"/>
    <mergeCell ref="E425:E426"/>
    <mergeCell ref="C486:C488"/>
    <mergeCell ref="D284:D286"/>
    <mergeCell ref="E315:K315"/>
    <mergeCell ref="E316:E317"/>
    <mergeCell ref="D315:D317"/>
    <mergeCell ref="E284:K284"/>
    <mergeCell ref="D345:D347"/>
    <mergeCell ref="K487:K488"/>
    <mergeCell ref="F487:I487"/>
    <mergeCell ref="C315:C317"/>
    <mergeCell ref="J425:J426"/>
    <mergeCell ref="E424:K424"/>
    <mergeCell ref="A540:A542"/>
    <mergeCell ref="B540:B542"/>
    <mergeCell ref="C540:C542"/>
    <mergeCell ref="D540:D542"/>
    <mergeCell ref="E541:E542"/>
    <mergeCell ref="J541:J542"/>
    <mergeCell ref="K514:K515"/>
    <mergeCell ref="K541:K542"/>
    <mergeCell ref="E458:K458"/>
    <mergeCell ref="E459:E460"/>
    <mergeCell ref="K459:K460"/>
    <mergeCell ref="E513:K513"/>
    <mergeCell ref="F514:I514"/>
    <mergeCell ref="F459:I459"/>
    <mergeCell ref="E486:K486"/>
    <mergeCell ref="E514:E515"/>
    <mergeCell ref="J514:J515"/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F541:I541"/>
    <mergeCell ref="K285:K286"/>
    <mergeCell ref="E345:K345"/>
    <mergeCell ref="J316:J317"/>
    <mergeCell ref="K316:K317"/>
    <mergeCell ref="F285:I285"/>
    <mergeCell ref="F316:I316"/>
    <mergeCell ref="E285:E286"/>
    <mergeCell ref="J285:J286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25" zoomScaleNormal="100" workbookViewId="0">
      <selection activeCell="F37" sqref="F37"/>
    </sheetView>
  </sheetViews>
  <sheetFormatPr defaultRowHeight="12.75"/>
  <cols>
    <col min="1" max="1" width="5.5703125" style="415" customWidth="1"/>
    <col min="2" max="2" width="0" style="415" hidden="1" customWidth="1"/>
    <col min="3" max="3" width="43.140625" style="415" customWidth="1"/>
    <col min="4" max="4" width="20.5703125" style="414" customWidth="1"/>
    <col min="5" max="5" width="18.85546875" style="414" customWidth="1"/>
    <col min="6" max="6" width="19.7109375" style="415" customWidth="1"/>
    <col min="7" max="7" width="19.28515625" style="415" customWidth="1"/>
    <col min="8" max="16384" width="9.140625" style="415"/>
  </cols>
  <sheetData>
    <row r="1" spans="1:7">
      <c r="A1" s="412" t="s">
        <v>72</v>
      </c>
      <c r="B1" s="413"/>
      <c r="C1" s="414"/>
      <c r="F1" s="416" t="s">
        <v>1661</v>
      </c>
      <c r="G1" s="414"/>
    </row>
    <row r="2" spans="1:7">
      <c r="A2" s="412" t="s">
        <v>400</v>
      </c>
      <c r="B2" s="413"/>
      <c r="C2" s="414"/>
    </row>
    <row r="3" spans="1:7">
      <c r="A3" s="412" t="s">
        <v>474</v>
      </c>
      <c r="B3" s="413"/>
      <c r="C3" s="414"/>
      <c r="F3" s="414"/>
      <c r="G3" s="414"/>
    </row>
    <row r="4" spans="1:7" ht="54" customHeight="1">
      <c r="A4" s="731" t="s">
        <v>2558</v>
      </c>
      <c r="B4" s="731"/>
      <c r="C4" s="731"/>
      <c r="D4" s="731"/>
      <c r="E4" s="731"/>
      <c r="F4" s="731"/>
      <c r="G4" s="417"/>
    </row>
    <row r="5" spans="1:7" ht="23.25" customHeight="1">
      <c r="A5" s="63" t="str">
        <f>"ФИЛИЈАЛА:   " &amp; Fili</f>
        <v>ФИЛИЈАЛА:   06 НОВИ САД</v>
      </c>
      <c r="B5" s="419"/>
      <c r="C5" s="414"/>
      <c r="F5" s="414"/>
      <c r="G5" s="414"/>
    </row>
    <row r="6" spans="1:7">
      <c r="A6" s="63" t="str">
        <f>"ЗДРАВСТВЕНА УСТАНОВА:  " &amp; ZDU</f>
        <v>ЗДРАВСТВЕНА УСТАНОВА:  00206006 ДЗ ЖАБАЉ</v>
      </c>
      <c r="B6" s="419"/>
      <c r="C6" s="414"/>
      <c r="F6" s="414"/>
      <c r="G6" s="414"/>
    </row>
    <row r="7" spans="1:7" ht="20.25" customHeight="1" thickBot="1">
      <c r="A7" s="414"/>
      <c r="B7" s="414"/>
      <c r="C7" s="414"/>
      <c r="F7" s="420" t="s">
        <v>241</v>
      </c>
    </row>
    <row r="8" spans="1:7" s="425" customFormat="1" ht="26.25" thickBot="1">
      <c r="A8" s="421" t="s">
        <v>1662</v>
      </c>
      <c r="B8" s="422"/>
      <c r="C8" s="422" t="s">
        <v>1663</v>
      </c>
      <c r="D8" s="423" t="s">
        <v>2559</v>
      </c>
      <c r="E8" s="423" t="s">
        <v>2560</v>
      </c>
      <c r="F8" s="424" t="s">
        <v>2561</v>
      </c>
    </row>
    <row r="9" spans="1:7" s="430" customFormat="1" ht="11.25" customHeight="1">
      <c r="A9" s="426">
        <v>1</v>
      </c>
      <c r="B9" s="427"/>
      <c r="C9" s="427">
        <v>2</v>
      </c>
      <c r="D9" s="428" t="s">
        <v>1664</v>
      </c>
      <c r="E9" s="428">
        <v>4</v>
      </c>
      <c r="F9" s="429">
        <v>5</v>
      </c>
    </row>
    <row r="10" spans="1:7" s="436" customFormat="1" ht="27.75" customHeight="1">
      <c r="A10" s="431" t="s">
        <v>71</v>
      </c>
      <c r="B10" s="432"/>
      <c r="C10" s="433" t="s">
        <v>1665</v>
      </c>
      <c r="D10" s="434">
        <f>SUM(D11:D12)</f>
        <v>4887</v>
      </c>
      <c r="E10" s="434">
        <f>SUM(E11:E12)</f>
        <v>4887</v>
      </c>
      <c r="F10" s="435">
        <f>SUM(F11:F12)</f>
        <v>0</v>
      </c>
    </row>
    <row r="11" spans="1:7" s="443" customFormat="1" ht="19.5" customHeight="1">
      <c r="A11" s="437" t="s">
        <v>201</v>
      </c>
      <c r="B11" s="438"/>
      <c r="C11" s="439" t="s">
        <v>1666</v>
      </c>
      <c r="D11" s="440">
        <f>E11+F11</f>
        <v>4887</v>
      </c>
      <c r="E11" s="441">
        <v>4887</v>
      </c>
      <c r="F11" s="442"/>
    </row>
    <row r="12" spans="1:7" s="443" customFormat="1" ht="19.5" customHeight="1">
      <c r="A12" s="437" t="s">
        <v>202</v>
      </c>
      <c r="B12" s="438"/>
      <c r="C12" s="439" t="s">
        <v>1667</v>
      </c>
      <c r="D12" s="440">
        <f>E12+F12</f>
        <v>0</v>
      </c>
      <c r="E12" s="441"/>
      <c r="F12" s="444"/>
    </row>
    <row r="13" spans="1:7" s="436" customFormat="1" ht="27.75" customHeight="1">
      <c r="A13" s="431" t="s">
        <v>203</v>
      </c>
      <c r="B13" s="432"/>
      <c r="C13" s="433" t="s">
        <v>1668</v>
      </c>
      <c r="D13" s="434">
        <f>SUM(D14:D18)</f>
        <v>1995</v>
      </c>
      <c r="E13" s="434">
        <f>SUM(E14:E18)</f>
        <v>16</v>
      </c>
      <c r="F13" s="435">
        <f>SUM(F14:F18)</f>
        <v>1979</v>
      </c>
    </row>
    <row r="14" spans="1:7" s="443" customFormat="1" ht="18.75" customHeight="1">
      <c r="A14" s="437" t="s">
        <v>206</v>
      </c>
      <c r="B14" s="438"/>
      <c r="C14" s="439" t="s">
        <v>1669</v>
      </c>
      <c r="D14" s="440">
        <f>E14+F14</f>
        <v>1995</v>
      </c>
      <c r="E14" s="441">
        <v>16</v>
      </c>
      <c r="F14" s="442">
        <v>1979</v>
      </c>
    </row>
    <row r="15" spans="1:7" s="443" customFormat="1" ht="20.25" customHeight="1">
      <c r="A15" s="437" t="s">
        <v>207</v>
      </c>
      <c r="B15" s="438"/>
      <c r="C15" s="439" t="s">
        <v>1806</v>
      </c>
      <c r="D15" s="440">
        <f t="shared" ref="D15:D41" si="0">E15+F15</f>
        <v>0</v>
      </c>
      <c r="E15" s="441"/>
      <c r="F15" s="444"/>
    </row>
    <row r="16" spans="1:7" s="443" customFormat="1" ht="27.75" customHeight="1">
      <c r="A16" s="437" t="s">
        <v>208</v>
      </c>
      <c r="B16" s="438"/>
      <c r="C16" s="439" t="s">
        <v>1807</v>
      </c>
      <c r="D16" s="440">
        <f t="shared" si="0"/>
        <v>0</v>
      </c>
      <c r="E16" s="441"/>
      <c r="F16" s="444"/>
    </row>
    <row r="17" spans="1:6" s="443" customFormat="1" ht="21.75" customHeight="1">
      <c r="A17" s="437" t="s">
        <v>1670</v>
      </c>
      <c r="B17" s="438"/>
      <c r="C17" s="439" t="s">
        <v>1671</v>
      </c>
      <c r="D17" s="440">
        <f t="shared" si="0"/>
        <v>0</v>
      </c>
      <c r="E17" s="441"/>
      <c r="F17" s="444"/>
    </row>
    <row r="18" spans="1:6" s="443" customFormat="1" ht="21.75" customHeight="1">
      <c r="A18" s="437" t="s">
        <v>1672</v>
      </c>
      <c r="B18" s="438"/>
      <c r="C18" s="439" t="s">
        <v>1673</v>
      </c>
      <c r="D18" s="440">
        <f t="shared" si="0"/>
        <v>0</v>
      </c>
      <c r="E18" s="441"/>
      <c r="F18" s="444"/>
    </row>
    <row r="19" spans="1:6" s="436" customFormat="1" ht="27.75" customHeight="1">
      <c r="A19" s="431" t="s">
        <v>204</v>
      </c>
      <c r="B19" s="432"/>
      <c r="C19" s="433" t="s">
        <v>1674</v>
      </c>
      <c r="D19" s="445">
        <f t="shared" si="0"/>
        <v>0</v>
      </c>
      <c r="E19" s="446"/>
      <c r="F19" s="447"/>
    </row>
    <row r="20" spans="1:6" s="436" customFormat="1" ht="27.75" customHeight="1">
      <c r="A20" s="431" t="s">
        <v>205</v>
      </c>
      <c r="B20" s="432"/>
      <c r="C20" s="433" t="s">
        <v>1675</v>
      </c>
      <c r="D20" s="434">
        <f>SUM(D21:D27)</f>
        <v>0</v>
      </c>
      <c r="E20" s="434">
        <f>SUM(E21:E27)</f>
        <v>0</v>
      </c>
      <c r="F20" s="435">
        <f>SUM(F21:F27)</f>
        <v>0</v>
      </c>
    </row>
    <row r="21" spans="1:6" s="443" customFormat="1" ht="25.5">
      <c r="A21" s="437" t="s">
        <v>209</v>
      </c>
      <c r="B21" s="438"/>
      <c r="C21" s="439" t="s">
        <v>1808</v>
      </c>
      <c r="D21" s="440">
        <f t="shared" si="0"/>
        <v>0</v>
      </c>
      <c r="E21" s="441"/>
      <c r="F21" s="444"/>
    </row>
    <row r="22" spans="1:6" s="443" customFormat="1" ht="21" customHeight="1">
      <c r="A22" s="437" t="s">
        <v>210</v>
      </c>
      <c r="B22" s="438"/>
      <c r="C22" s="439" t="s">
        <v>1809</v>
      </c>
      <c r="D22" s="440">
        <f t="shared" si="0"/>
        <v>0</v>
      </c>
      <c r="E22" s="441"/>
      <c r="F22" s="444"/>
    </row>
    <row r="23" spans="1:6" s="443" customFormat="1" ht="27.75" customHeight="1">
      <c r="A23" s="437" t="s">
        <v>1676</v>
      </c>
      <c r="B23" s="438"/>
      <c r="C23" s="439" t="s">
        <v>1810</v>
      </c>
      <c r="D23" s="440">
        <f t="shared" si="0"/>
        <v>0</v>
      </c>
      <c r="E23" s="441"/>
      <c r="F23" s="444"/>
    </row>
    <row r="24" spans="1:6" s="443" customFormat="1" ht="20.25" customHeight="1">
      <c r="A24" s="437" t="s">
        <v>1677</v>
      </c>
      <c r="B24" s="438"/>
      <c r="C24" s="439" t="s">
        <v>1811</v>
      </c>
      <c r="D24" s="440">
        <f t="shared" si="0"/>
        <v>0</v>
      </c>
      <c r="E24" s="441"/>
      <c r="F24" s="444"/>
    </row>
    <row r="25" spans="1:6" s="443" customFormat="1" ht="20.25" customHeight="1">
      <c r="A25" s="437" t="s">
        <v>1678</v>
      </c>
      <c r="B25" s="438"/>
      <c r="C25" s="439" t="s">
        <v>1679</v>
      </c>
      <c r="D25" s="440">
        <f t="shared" si="0"/>
        <v>0</v>
      </c>
      <c r="E25" s="441"/>
      <c r="F25" s="442"/>
    </row>
    <row r="26" spans="1:6" s="443" customFormat="1" ht="20.25" customHeight="1">
      <c r="A26" s="437" t="s">
        <v>1680</v>
      </c>
      <c r="B26" s="438"/>
      <c r="C26" s="439" t="s">
        <v>1681</v>
      </c>
      <c r="D26" s="440">
        <f t="shared" si="0"/>
        <v>0</v>
      </c>
      <c r="E26" s="441"/>
      <c r="F26" s="444"/>
    </row>
    <row r="27" spans="1:6" s="443" customFormat="1" ht="20.25" customHeight="1">
      <c r="A27" s="437" t="s">
        <v>1682</v>
      </c>
      <c r="B27" s="438"/>
      <c r="C27" s="448" t="s">
        <v>1683</v>
      </c>
      <c r="D27" s="440">
        <f t="shared" si="0"/>
        <v>0</v>
      </c>
      <c r="E27" s="441"/>
      <c r="F27" s="444"/>
    </row>
    <row r="28" spans="1:6" s="436" customFormat="1" ht="27.75" customHeight="1">
      <c r="A28" s="449" t="s">
        <v>1684</v>
      </c>
      <c r="B28" s="432"/>
      <c r="C28" s="433" t="s">
        <v>1685</v>
      </c>
      <c r="D28" s="445">
        <f t="shared" si="0"/>
        <v>1067</v>
      </c>
      <c r="E28" s="446"/>
      <c r="F28" s="447">
        <v>1067</v>
      </c>
    </row>
    <row r="29" spans="1:6" s="436" customFormat="1" ht="27.75" customHeight="1">
      <c r="A29" s="449" t="s">
        <v>1686</v>
      </c>
      <c r="B29" s="432"/>
      <c r="C29" s="433" t="s">
        <v>1687</v>
      </c>
      <c r="D29" s="445">
        <f t="shared" si="0"/>
        <v>0</v>
      </c>
      <c r="E29" s="446"/>
      <c r="F29" s="447"/>
    </row>
    <row r="30" spans="1:6" s="436" customFormat="1" ht="27.75" customHeight="1">
      <c r="A30" s="449" t="s">
        <v>1688</v>
      </c>
      <c r="B30" s="432"/>
      <c r="C30" s="433" t="s">
        <v>1689</v>
      </c>
      <c r="D30" s="445">
        <f t="shared" si="0"/>
        <v>0</v>
      </c>
      <c r="E30" s="450"/>
      <c r="F30" s="447"/>
    </row>
    <row r="31" spans="1:6" s="436" customFormat="1" ht="27.75" customHeight="1">
      <c r="A31" s="449" t="s">
        <v>1690</v>
      </c>
      <c r="B31" s="432"/>
      <c r="C31" s="433" t="s">
        <v>1691</v>
      </c>
      <c r="D31" s="451">
        <f>SUM(D32:D36)</f>
        <v>2714</v>
      </c>
      <c r="E31" s="451">
        <f>SUM(E32:E36)</f>
        <v>1031</v>
      </c>
      <c r="F31" s="452">
        <f>SUM(F32:F36)</f>
        <v>1683</v>
      </c>
    </row>
    <row r="32" spans="1:6" s="443" customFormat="1" ht="21" customHeight="1">
      <c r="A32" s="437" t="s">
        <v>1692</v>
      </c>
      <c r="B32" s="438"/>
      <c r="C32" s="439" t="s">
        <v>1693</v>
      </c>
      <c r="D32" s="440">
        <f t="shared" si="0"/>
        <v>0</v>
      </c>
      <c r="E32" s="441"/>
      <c r="F32" s="444"/>
    </row>
    <row r="33" spans="1:7" s="443" customFormat="1" ht="21" customHeight="1">
      <c r="A33" s="437" t="s">
        <v>1694</v>
      </c>
      <c r="B33" s="438"/>
      <c r="C33" s="439" t="s">
        <v>1695</v>
      </c>
      <c r="D33" s="440">
        <f t="shared" si="0"/>
        <v>1433</v>
      </c>
      <c r="E33" s="441">
        <v>632</v>
      </c>
      <c r="F33" s="444">
        <v>801</v>
      </c>
    </row>
    <row r="34" spans="1:7" s="443" customFormat="1" ht="21" customHeight="1">
      <c r="A34" s="437" t="s">
        <v>1696</v>
      </c>
      <c r="B34" s="438"/>
      <c r="C34" s="448" t="s">
        <v>1697</v>
      </c>
      <c r="D34" s="440">
        <f t="shared" si="0"/>
        <v>0</v>
      </c>
      <c r="E34" s="453"/>
      <c r="F34" s="444"/>
    </row>
    <row r="35" spans="1:7" s="443" customFormat="1" ht="21" customHeight="1">
      <c r="A35" s="437" t="s">
        <v>1698</v>
      </c>
      <c r="B35" s="438"/>
      <c r="C35" s="448" t="s">
        <v>1699</v>
      </c>
      <c r="D35" s="440">
        <f t="shared" si="0"/>
        <v>373</v>
      </c>
      <c r="E35" s="453">
        <v>174</v>
      </c>
      <c r="F35" s="444">
        <v>199</v>
      </c>
    </row>
    <row r="36" spans="1:7" s="443" customFormat="1" ht="21" customHeight="1">
      <c r="A36" s="437" t="s">
        <v>1700</v>
      </c>
      <c r="B36" s="438"/>
      <c r="C36" s="448" t="s">
        <v>1701</v>
      </c>
      <c r="D36" s="440">
        <f t="shared" si="0"/>
        <v>908</v>
      </c>
      <c r="E36" s="453">
        <v>225</v>
      </c>
      <c r="F36" s="444">
        <v>683</v>
      </c>
    </row>
    <row r="37" spans="1:7" s="436" customFormat="1" ht="27.75" customHeight="1">
      <c r="A37" s="449" t="s">
        <v>1702</v>
      </c>
      <c r="B37" s="432"/>
      <c r="C37" s="454" t="s">
        <v>1703</v>
      </c>
      <c r="D37" s="451">
        <f>SUM(D38:D40)</f>
        <v>358</v>
      </c>
      <c r="E37" s="451">
        <f>SUM(E38:E40)</f>
        <v>52</v>
      </c>
      <c r="F37" s="452">
        <f>SUM(F38:F40)</f>
        <v>306</v>
      </c>
    </row>
    <row r="38" spans="1:7" s="443" customFormat="1" ht="20.25" customHeight="1">
      <c r="A38" s="437" t="s">
        <v>1704</v>
      </c>
      <c r="B38" s="438"/>
      <c r="C38" s="448" t="s">
        <v>1705</v>
      </c>
      <c r="D38" s="440">
        <f t="shared" si="0"/>
        <v>88</v>
      </c>
      <c r="E38" s="453"/>
      <c r="F38" s="444">
        <v>88</v>
      </c>
    </row>
    <row r="39" spans="1:7" s="443" customFormat="1" ht="20.25" customHeight="1">
      <c r="A39" s="437" t="s">
        <v>1706</v>
      </c>
      <c r="B39" s="438"/>
      <c r="C39" s="448" t="s">
        <v>1707</v>
      </c>
      <c r="D39" s="440">
        <f t="shared" si="0"/>
        <v>117</v>
      </c>
      <c r="E39" s="453"/>
      <c r="F39" s="444">
        <v>117</v>
      </c>
    </row>
    <row r="40" spans="1:7" s="443" customFormat="1" ht="20.25" customHeight="1">
      <c r="A40" s="437" t="s">
        <v>1708</v>
      </c>
      <c r="B40" s="438"/>
      <c r="C40" s="448" t="s">
        <v>1709</v>
      </c>
      <c r="D40" s="440">
        <f t="shared" si="0"/>
        <v>153</v>
      </c>
      <c r="E40" s="453">
        <v>52</v>
      </c>
      <c r="F40" s="444">
        <v>101</v>
      </c>
    </row>
    <row r="41" spans="1:7" s="436" customFormat="1" ht="24.75" customHeight="1">
      <c r="A41" s="449" t="s">
        <v>1710</v>
      </c>
      <c r="B41" s="432"/>
      <c r="C41" s="454" t="s">
        <v>1711</v>
      </c>
      <c r="D41" s="445">
        <f t="shared" si="0"/>
        <v>949</v>
      </c>
      <c r="E41" s="450">
        <v>423</v>
      </c>
      <c r="F41" s="447">
        <v>526</v>
      </c>
    </row>
    <row r="42" spans="1:7" s="436" customFormat="1" ht="30" customHeight="1" thickBot="1">
      <c r="A42" s="455" t="s">
        <v>1712</v>
      </c>
      <c r="B42" s="456"/>
      <c r="C42" s="457" t="s">
        <v>1713</v>
      </c>
      <c r="D42" s="458">
        <f>+D10+D13+D19+D20+D28+D29+D30+D31+D37+D41</f>
        <v>11970</v>
      </c>
      <c r="E42" s="458">
        <f>+E10+E13+E19+E20+E28+E29+E30+E31+E37+E41</f>
        <v>6409</v>
      </c>
      <c r="F42" s="459">
        <f>+F10+F13+F19+F20+F28+F29+F30+F31+F37+F41</f>
        <v>5561</v>
      </c>
    </row>
    <row r="43" spans="1:7" s="436" customFormat="1" ht="27" customHeight="1">
      <c r="A43" s="460"/>
      <c r="B43" s="461"/>
      <c r="C43" s="462"/>
      <c r="D43" s="463"/>
      <c r="E43" s="463"/>
      <c r="F43" s="463"/>
    </row>
    <row r="44" spans="1:7" ht="13.5" customHeight="1">
      <c r="A44" s="732" t="s">
        <v>1714</v>
      </c>
      <c r="B44" s="732"/>
      <c r="C44" s="732"/>
      <c r="D44" s="732"/>
      <c r="E44" s="732"/>
      <c r="F44" s="732"/>
      <c r="G44" s="732"/>
    </row>
    <row r="45" spans="1:7" s="414" customFormat="1" ht="13.5" customHeight="1">
      <c r="A45" s="464"/>
      <c r="B45" s="464"/>
      <c r="C45" s="732"/>
      <c r="D45" s="732"/>
      <c r="E45" s="464"/>
      <c r="F45" s="464"/>
      <c r="G45" s="464"/>
    </row>
    <row r="46" spans="1:7" ht="13.5" customHeight="1">
      <c r="C46" s="465"/>
    </row>
    <row r="47" spans="1:7" ht="34.5" customHeight="1">
      <c r="C47" s="415" t="s">
        <v>483</v>
      </c>
      <c r="F47" s="415" t="s">
        <v>484</v>
      </c>
    </row>
    <row r="48" spans="1:7" ht="15.75" customHeight="1">
      <c r="C48" s="415" t="s">
        <v>1715</v>
      </c>
      <c r="F48" s="415" t="s">
        <v>485</v>
      </c>
    </row>
    <row r="49" spans="3:3" ht="21.75" customHeight="1">
      <c r="C49" s="415" t="s">
        <v>1716</v>
      </c>
    </row>
  </sheetData>
  <sheetProtection password="CCCC" sheet="1"/>
  <mergeCells count="3">
    <mergeCell ref="A4:F4"/>
    <mergeCell ref="A44:G44"/>
    <mergeCell ref="C45:D45"/>
  </mergeCells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0657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70657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4" zoomScaleNormal="100" workbookViewId="0">
      <selection activeCell="G12" sqref="G12"/>
    </sheetView>
  </sheetViews>
  <sheetFormatPr defaultRowHeight="12.75"/>
  <cols>
    <col min="1" max="1" width="9.140625" style="415"/>
    <col min="2" max="2" width="0" style="415" hidden="1" customWidth="1"/>
    <col min="3" max="5" width="15.7109375" style="415" customWidth="1"/>
    <col min="6" max="6" width="17.42578125" style="415" customWidth="1"/>
    <col min="7" max="7" width="27.5703125" style="415" customWidth="1"/>
    <col min="8" max="8" width="2.42578125" style="415" hidden="1" customWidth="1"/>
    <col min="9" max="9" width="0.140625" style="415" customWidth="1"/>
    <col min="10" max="16384" width="9.140625" style="415"/>
  </cols>
  <sheetData>
    <row r="1" spans="1:12">
      <c r="A1" s="412" t="s">
        <v>72</v>
      </c>
      <c r="B1" s="413"/>
      <c r="C1" s="414"/>
      <c r="D1" s="414"/>
      <c r="E1" s="414"/>
      <c r="F1" s="414"/>
      <c r="G1" s="416" t="s">
        <v>1717</v>
      </c>
      <c r="H1" s="414"/>
      <c r="I1" s="414"/>
    </row>
    <row r="2" spans="1:12">
      <c r="A2" s="412" t="s">
        <v>400</v>
      </c>
      <c r="B2" s="413"/>
      <c r="C2" s="414"/>
      <c r="D2" s="414"/>
      <c r="E2" s="414"/>
      <c r="F2" s="414"/>
      <c r="H2" s="414"/>
      <c r="I2" s="414"/>
    </row>
    <row r="3" spans="1:12">
      <c r="A3" s="412" t="s">
        <v>474</v>
      </c>
      <c r="B3" s="413"/>
      <c r="C3" s="414"/>
      <c r="D3" s="414"/>
      <c r="E3" s="414"/>
      <c r="F3" s="414"/>
      <c r="G3" s="414"/>
      <c r="H3" s="414"/>
      <c r="I3" s="414"/>
    </row>
    <row r="4" spans="1:12" ht="62.25" customHeight="1">
      <c r="A4" s="731" t="s">
        <v>2562</v>
      </c>
      <c r="B4" s="731"/>
      <c r="C4" s="731"/>
      <c r="D4" s="731"/>
      <c r="E4" s="731"/>
      <c r="F4" s="731"/>
      <c r="G4" s="731"/>
      <c r="H4" s="731"/>
      <c r="I4" s="731"/>
    </row>
    <row r="5" spans="1:12" ht="21.75" customHeight="1">
      <c r="A5" s="63" t="str">
        <f>"ФИЛИЈАЛА:   " &amp; Fili</f>
        <v>ФИЛИЈАЛА:   06 НОВИ САД</v>
      </c>
      <c r="B5" s="419"/>
      <c r="C5" s="414"/>
      <c r="D5" s="414"/>
      <c r="E5" s="414"/>
      <c r="F5" s="414"/>
      <c r="G5" s="414"/>
      <c r="H5" s="414"/>
      <c r="I5" s="414"/>
    </row>
    <row r="6" spans="1:12" ht="18" customHeight="1">
      <c r="A6" s="63" t="str">
        <f>"ЗДРАВСТВЕНА УСТАНОВА:  " &amp; ZDU</f>
        <v>ЗДРАВСТВЕНА УСТАНОВА:  00206006 ДЗ ЖАБАЉ</v>
      </c>
      <c r="B6" s="419"/>
      <c r="C6" s="414"/>
      <c r="D6" s="414"/>
      <c r="E6" s="414"/>
      <c r="F6" s="414"/>
      <c r="G6" s="414"/>
      <c r="H6" s="414"/>
      <c r="I6" s="414"/>
    </row>
    <row r="7" spans="1:12" ht="21.75" customHeight="1" thickBot="1">
      <c r="A7" s="418"/>
      <c r="B7" s="419"/>
      <c r="C7" s="414"/>
      <c r="D7" s="414"/>
      <c r="E7" s="414"/>
      <c r="F7" s="414"/>
      <c r="G7" s="420" t="s">
        <v>241</v>
      </c>
      <c r="H7" s="414"/>
      <c r="I7" s="414"/>
    </row>
    <row r="8" spans="1:12" ht="24.95" customHeight="1" thickBot="1">
      <c r="A8" s="466" t="s">
        <v>1718</v>
      </c>
      <c r="B8" s="467"/>
      <c r="C8" s="467" t="s">
        <v>1719</v>
      </c>
      <c r="D8" s="748" t="s">
        <v>1720</v>
      </c>
      <c r="E8" s="748"/>
      <c r="F8" s="748"/>
      <c r="G8" s="468" t="s">
        <v>2563</v>
      </c>
      <c r="H8" s="414"/>
      <c r="I8" s="414"/>
    </row>
    <row r="9" spans="1:12" ht="10.5" customHeight="1">
      <c r="A9" s="469">
        <v>1</v>
      </c>
      <c r="B9" s="470"/>
      <c r="C9" s="470">
        <v>2</v>
      </c>
      <c r="D9" s="749">
        <v>3</v>
      </c>
      <c r="E9" s="749"/>
      <c r="F9" s="749"/>
      <c r="G9" s="471">
        <v>4</v>
      </c>
      <c r="H9" s="414"/>
      <c r="I9" s="414"/>
      <c r="L9" s="472"/>
    </row>
    <row r="10" spans="1:12" ht="24.95" customHeight="1">
      <c r="A10" s="473" t="s">
        <v>1721</v>
      </c>
      <c r="B10" s="474"/>
      <c r="C10" s="474">
        <v>122100</v>
      </c>
      <c r="D10" s="750" t="s">
        <v>1722</v>
      </c>
      <c r="E10" s="750"/>
      <c r="F10" s="750"/>
      <c r="G10" s="475">
        <f>SUM(G11:G17)</f>
        <v>20927</v>
      </c>
      <c r="H10" s="414"/>
      <c r="I10" s="414"/>
    </row>
    <row r="11" spans="1:12" ht="23.1" customHeight="1">
      <c r="A11" s="476">
        <v>1</v>
      </c>
      <c r="B11" s="477"/>
      <c r="C11" s="477" t="s">
        <v>1723</v>
      </c>
      <c r="D11" s="739" t="s">
        <v>1724</v>
      </c>
      <c r="E11" s="739"/>
      <c r="F11" s="739"/>
      <c r="G11" s="478">
        <v>13869</v>
      </c>
      <c r="H11" s="414"/>
      <c r="I11" s="414"/>
    </row>
    <row r="12" spans="1:12" ht="23.1" customHeight="1">
      <c r="A12" s="476">
        <v>2</v>
      </c>
      <c r="B12" s="477"/>
      <c r="C12" s="477" t="s">
        <v>1723</v>
      </c>
      <c r="D12" s="739" t="s">
        <v>1725</v>
      </c>
      <c r="E12" s="739"/>
      <c r="F12" s="739"/>
      <c r="G12" s="478"/>
      <c r="H12" s="414"/>
      <c r="I12" s="414"/>
    </row>
    <row r="13" spans="1:12" ht="23.1" customHeight="1">
      <c r="A13" s="476">
        <v>3</v>
      </c>
      <c r="B13" s="477"/>
      <c r="C13" s="477" t="s">
        <v>1723</v>
      </c>
      <c r="D13" s="739" t="s">
        <v>1726</v>
      </c>
      <c r="E13" s="739"/>
      <c r="F13" s="739"/>
      <c r="G13" s="478"/>
      <c r="H13" s="414"/>
      <c r="I13" s="414"/>
    </row>
    <row r="14" spans="1:12" ht="23.1" customHeight="1">
      <c r="A14" s="476">
        <v>4</v>
      </c>
      <c r="B14" s="477"/>
      <c r="C14" s="477" t="s">
        <v>1723</v>
      </c>
      <c r="D14" s="739" t="s">
        <v>1727</v>
      </c>
      <c r="E14" s="739"/>
      <c r="F14" s="739"/>
      <c r="G14" s="478"/>
      <c r="H14" s="414"/>
      <c r="I14" s="414"/>
    </row>
    <row r="15" spans="1:12" ht="23.1" customHeight="1">
      <c r="A15" s="476">
        <v>5</v>
      </c>
      <c r="B15" s="477"/>
      <c r="C15" s="477" t="s">
        <v>1723</v>
      </c>
      <c r="D15" s="739" t="s">
        <v>1728</v>
      </c>
      <c r="E15" s="739"/>
      <c r="F15" s="739"/>
      <c r="G15" s="478"/>
      <c r="H15" s="414"/>
      <c r="I15" s="414"/>
    </row>
    <row r="16" spans="1:12" ht="23.1" customHeight="1">
      <c r="A16" s="476">
        <v>6</v>
      </c>
      <c r="B16" s="477"/>
      <c r="C16" s="477" t="s">
        <v>1723</v>
      </c>
      <c r="D16" s="739" t="s">
        <v>1729</v>
      </c>
      <c r="E16" s="739"/>
      <c r="F16" s="739"/>
      <c r="G16" s="478"/>
      <c r="H16" s="414"/>
      <c r="I16" s="414"/>
    </row>
    <row r="17" spans="1:9" ht="23.1" customHeight="1" thickBot="1">
      <c r="A17" s="479">
        <v>7</v>
      </c>
      <c r="B17" s="480"/>
      <c r="C17" s="480" t="s">
        <v>1723</v>
      </c>
      <c r="D17" s="740" t="s">
        <v>1730</v>
      </c>
      <c r="E17" s="740"/>
      <c r="F17" s="740"/>
      <c r="G17" s="481">
        <v>7058</v>
      </c>
      <c r="H17" s="414"/>
      <c r="I17" s="414"/>
    </row>
    <row r="18" spans="1:9">
      <c r="A18" s="482"/>
      <c r="B18" s="483"/>
      <c r="C18" s="483"/>
      <c r="D18" s="484"/>
      <c r="E18" s="484"/>
      <c r="F18" s="484"/>
      <c r="G18" s="485"/>
      <c r="H18" s="414"/>
      <c r="I18" s="414"/>
    </row>
    <row r="19" spans="1:9">
      <c r="A19" s="465" t="s">
        <v>1714</v>
      </c>
      <c r="B19" s="483"/>
      <c r="C19" s="483"/>
      <c r="D19" s="484"/>
      <c r="E19" s="484"/>
      <c r="F19" s="484"/>
      <c r="G19" s="485"/>
      <c r="H19" s="414"/>
      <c r="I19" s="414"/>
    </row>
    <row r="20" spans="1:9" ht="28.5" customHeight="1">
      <c r="A20" s="486"/>
      <c r="B20" s="487"/>
      <c r="C20" s="487"/>
      <c r="D20" s="487"/>
      <c r="E20" s="488"/>
      <c r="F20" s="487"/>
      <c r="G20" s="487"/>
      <c r="H20" s="414"/>
      <c r="I20" s="414"/>
    </row>
    <row r="21" spans="1:9">
      <c r="A21" s="486"/>
      <c r="B21" s="487"/>
      <c r="C21" s="487"/>
      <c r="D21" s="487"/>
      <c r="E21" s="489"/>
      <c r="F21" s="487"/>
      <c r="G21" s="487"/>
      <c r="H21" s="414"/>
      <c r="I21" s="414"/>
    </row>
    <row r="22" spans="1:9" ht="18">
      <c r="A22" s="490" t="s">
        <v>1731</v>
      </c>
      <c r="B22" s="487"/>
      <c r="C22" s="487"/>
      <c r="D22" s="487"/>
      <c r="E22" s="491"/>
      <c r="F22" s="487"/>
      <c r="G22" s="487"/>
      <c r="H22" s="414"/>
      <c r="I22" s="414"/>
    </row>
    <row r="23" spans="1:9" ht="13.5" thickBot="1">
      <c r="A23" s="486"/>
      <c r="B23" s="487"/>
      <c r="C23" s="487"/>
      <c r="D23" s="487"/>
      <c r="E23" s="491"/>
      <c r="F23" s="487"/>
      <c r="G23" s="487"/>
      <c r="H23" s="414"/>
      <c r="I23" s="414"/>
    </row>
    <row r="24" spans="1:9" ht="24.95" customHeight="1" thickBot="1">
      <c r="A24" s="741" t="s">
        <v>1732</v>
      </c>
      <c r="B24" s="742"/>
      <c r="C24" s="742"/>
      <c r="D24" s="745" t="s">
        <v>1733</v>
      </c>
      <c r="E24" s="745"/>
      <c r="F24" s="745"/>
      <c r="G24" s="746" t="s">
        <v>1734</v>
      </c>
      <c r="H24" s="414"/>
      <c r="I24" s="414"/>
    </row>
    <row r="25" spans="1:9" ht="24.95" customHeight="1" thickBot="1">
      <c r="A25" s="743"/>
      <c r="B25" s="744"/>
      <c r="C25" s="744"/>
      <c r="D25" s="492" t="s">
        <v>1735</v>
      </c>
      <c r="E25" s="467" t="s">
        <v>1736</v>
      </c>
      <c r="F25" s="492" t="s">
        <v>1737</v>
      </c>
      <c r="G25" s="747"/>
      <c r="H25" s="414"/>
      <c r="I25" s="414"/>
    </row>
    <row r="26" spans="1:9">
      <c r="A26" s="733">
        <v>1</v>
      </c>
      <c r="B26" s="734"/>
      <c r="C26" s="734"/>
      <c r="D26" s="493">
        <v>2</v>
      </c>
      <c r="E26" s="494">
        <v>3</v>
      </c>
      <c r="F26" s="493" t="s">
        <v>1738</v>
      </c>
      <c r="G26" s="495">
        <v>5</v>
      </c>
      <c r="H26" s="414"/>
      <c r="I26" s="414"/>
    </row>
    <row r="27" spans="1:9" ht="23.1" customHeight="1">
      <c r="A27" s="735" t="s">
        <v>2549</v>
      </c>
      <c r="B27" s="736"/>
      <c r="C27" s="736"/>
      <c r="D27" s="496">
        <v>11</v>
      </c>
      <c r="E27" s="496">
        <v>122</v>
      </c>
      <c r="F27" s="497">
        <f>SUM(D27:E27)</f>
        <v>133</v>
      </c>
      <c r="G27" s="498">
        <v>133</v>
      </c>
      <c r="H27" s="414"/>
      <c r="I27" s="414"/>
    </row>
    <row r="28" spans="1:9" ht="23.1" customHeight="1" thickBot="1">
      <c r="A28" s="737" t="s">
        <v>2563</v>
      </c>
      <c r="B28" s="738"/>
      <c r="C28" s="738"/>
      <c r="D28" s="499">
        <v>16</v>
      </c>
      <c r="E28" s="500">
        <v>124</v>
      </c>
      <c r="F28" s="501">
        <f>SUM(D28:E28)</f>
        <v>140</v>
      </c>
      <c r="G28" s="502">
        <v>141</v>
      </c>
      <c r="H28" s="414"/>
      <c r="I28" s="414"/>
    </row>
    <row r="32" spans="1:9">
      <c r="A32" s="415" t="s">
        <v>483</v>
      </c>
      <c r="G32" s="415" t="s">
        <v>484</v>
      </c>
    </row>
    <row r="33" spans="1:7" ht="21.75" customHeight="1">
      <c r="A33" s="415" t="s">
        <v>312</v>
      </c>
      <c r="G33" s="415" t="s">
        <v>1715</v>
      </c>
    </row>
    <row r="34" spans="1:7" ht="24.75" customHeight="1">
      <c r="A34" s="415" t="s">
        <v>1739</v>
      </c>
      <c r="C34" s="415" t="s">
        <v>1740</v>
      </c>
    </row>
  </sheetData>
  <sheetProtection password="CCCC" sheet="1"/>
  <mergeCells count="17">
    <mergeCell ref="G24:G25"/>
    <mergeCell ref="A4:I4"/>
    <mergeCell ref="D8:F8"/>
    <mergeCell ref="D9:F9"/>
    <mergeCell ref="D10:F10"/>
    <mergeCell ref="D11:F11"/>
    <mergeCell ref="D12:F12"/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</mergeCells>
  <dataValidations count="2">
    <dataValidation type="whole" allowBlank="1" showInputMessage="1" showErrorMessage="1" sqref="E27 F27:G28 D27:D28">
      <formula1>0</formula1>
      <formula2>9999999999</formula2>
    </dataValidation>
    <dataValidation type="whole" allowBlank="1" showInputMessage="1" showErrorMessage="1" error="Uneli ste nekorektnu vrednost. Ponovite unos!" sqref="G10:G19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81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71681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3"/>
  <dimension ref="A1:E48"/>
  <sheetViews>
    <sheetView showGridLines="0" showRowColHeaders="0" showOutlineSymbols="0" zoomScaleNormal="100" workbookViewId="0">
      <selection activeCell="E39" sqref="E39"/>
    </sheetView>
  </sheetViews>
  <sheetFormatPr defaultRowHeight="12.75"/>
  <cols>
    <col min="1" max="1" width="11.140625" style="511" customWidth="1"/>
    <col min="2" max="2" width="0" style="511" hidden="1" customWidth="1"/>
    <col min="3" max="3" width="10" style="511" customWidth="1"/>
    <col min="4" max="4" width="66" style="511" customWidth="1"/>
    <col min="5" max="5" width="23.28515625" style="511" customWidth="1"/>
    <col min="6" max="16384" width="9.140625" style="511"/>
  </cols>
  <sheetData>
    <row r="1" spans="1:5">
      <c r="A1" s="508" t="s">
        <v>72</v>
      </c>
      <c r="B1" s="509"/>
      <c r="C1" s="510"/>
      <c r="D1" s="510"/>
      <c r="E1" s="416" t="s">
        <v>1744</v>
      </c>
    </row>
    <row r="2" spans="1:5">
      <c r="A2" s="508" t="s">
        <v>400</v>
      </c>
      <c r="B2" s="509"/>
      <c r="C2" s="510"/>
      <c r="D2" s="510"/>
    </row>
    <row r="3" spans="1:5">
      <c r="A3" s="508" t="s">
        <v>474</v>
      </c>
      <c r="B3" s="509"/>
      <c r="C3" s="510"/>
      <c r="D3" s="510"/>
      <c r="E3" s="510"/>
    </row>
    <row r="4" spans="1:5" ht="41.25" customHeight="1">
      <c r="A4" s="751" t="s">
        <v>2564</v>
      </c>
      <c r="B4" s="751"/>
      <c r="C4" s="751"/>
      <c r="D4" s="751"/>
      <c r="E4" s="751"/>
    </row>
    <row r="5" spans="1:5" ht="20.25" customHeight="1">
      <c r="A5" s="63" t="str">
        <f>"ФИЛИЈАЛА:   " &amp; Fili</f>
        <v>ФИЛИЈАЛА:   06 НОВИ САД</v>
      </c>
      <c r="B5" s="512"/>
      <c r="C5" s="513"/>
      <c r="D5" s="510"/>
      <c r="E5" s="510"/>
    </row>
    <row r="6" spans="1:5" ht="18" customHeight="1">
      <c r="A6" s="63" t="str">
        <f>"ЗДРАВСТВЕНА УСТАНОВА:  " &amp; ZDU</f>
        <v>ЗДРАВСТВЕНА УСТАНОВА:  00206006 ДЗ ЖАБАЉ</v>
      </c>
      <c r="B6" s="512"/>
      <c r="C6" s="513"/>
      <c r="D6" s="510"/>
      <c r="E6" s="510"/>
    </row>
    <row r="7" spans="1:5" ht="22.5" customHeight="1" thickBot="1">
      <c r="A7" s="510"/>
      <c r="B7" s="510"/>
      <c r="C7" s="510"/>
      <c r="D7" s="510"/>
      <c r="E7" s="514" t="s">
        <v>241</v>
      </c>
    </row>
    <row r="8" spans="1:5" ht="25.5" customHeight="1" thickBot="1">
      <c r="A8" s="515" t="s">
        <v>1662</v>
      </c>
      <c r="B8" s="516"/>
      <c r="C8" s="516" t="s">
        <v>1719</v>
      </c>
      <c r="D8" s="516" t="s">
        <v>1745</v>
      </c>
      <c r="E8" s="516" t="s">
        <v>2563</v>
      </c>
    </row>
    <row r="9" spans="1:5" ht="10.5" customHeight="1">
      <c r="A9" s="517">
        <v>1</v>
      </c>
      <c r="B9" s="518"/>
      <c r="C9" s="518">
        <v>2</v>
      </c>
      <c r="D9" s="518">
        <v>3</v>
      </c>
      <c r="E9" s="519">
        <v>4</v>
      </c>
    </row>
    <row r="10" spans="1:5" ht="21" customHeight="1">
      <c r="A10" s="520" t="s">
        <v>1721</v>
      </c>
      <c r="B10" s="521"/>
      <c r="C10" s="521" t="s">
        <v>1055</v>
      </c>
      <c r="D10" s="522" t="s">
        <v>1746</v>
      </c>
      <c r="E10" s="523">
        <f>E11+E12+E13+E14</f>
        <v>2117</v>
      </c>
    </row>
    <row r="11" spans="1:5" ht="21" customHeight="1">
      <c r="A11" s="524" t="s">
        <v>1747</v>
      </c>
      <c r="B11" s="525"/>
      <c r="C11" s="525" t="s">
        <v>1061</v>
      </c>
      <c r="D11" s="526" t="s">
        <v>1062</v>
      </c>
      <c r="E11" s="527"/>
    </row>
    <row r="12" spans="1:5" ht="21" customHeight="1">
      <c r="A12" s="524" t="s">
        <v>1748</v>
      </c>
      <c r="B12" s="525"/>
      <c r="C12" s="525" t="s">
        <v>1063</v>
      </c>
      <c r="D12" s="526" t="s">
        <v>1749</v>
      </c>
      <c r="E12" s="527"/>
    </row>
    <row r="13" spans="1:5" ht="21" customHeight="1">
      <c r="A13" s="524" t="s">
        <v>1750</v>
      </c>
      <c r="B13" s="525"/>
      <c r="C13" s="525" t="s">
        <v>1067</v>
      </c>
      <c r="D13" s="526" t="s">
        <v>1751</v>
      </c>
      <c r="E13" s="527"/>
    </row>
    <row r="14" spans="1:5" ht="21" customHeight="1">
      <c r="A14" s="524" t="s">
        <v>1752</v>
      </c>
      <c r="B14" s="525"/>
      <c r="C14" s="525" t="s">
        <v>1069</v>
      </c>
      <c r="D14" s="526" t="s">
        <v>1814</v>
      </c>
      <c r="E14" s="528">
        <f>+E15+E16+E17+E42</f>
        <v>2117</v>
      </c>
    </row>
    <row r="15" spans="1:5" ht="21" customHeight="1">
      <c r="A15" s="529">
        <v>1</v>
      </c>
      <c r="B15" s="477"/>
      <c r="C15" s="477" t="s">
        <v>1753</v>
      </c>
      <c r="D15" s="507" t="s">
        <v>1754</v>
      </c>
      <c r="E15" s="530"/>
    </row>
    <row r="16" spans="1:5" ht="21" customHeight="1">
      <c r="A16" s="529">
        <v>2</v>
      </c>
      <c r="B16" s="477"/>
      <c r="C16" s="477" t="s">
        <v>1755</v>
      </c>
      <c r="D16" s="531" t="s">
        <v>1756</v>
      </c>
      <c r="E16" s="530"/>
    </row>
    <row r="17" spans="1:5" ht="21" customHeight="1">
      <c r="A17" s="529">
        <v>3</v>
      </c>
      <c r="B17" s="477"/>
      <c r="C17" s="477" t="s">
        <v>1757</v>
      </c>
      <c r="D17" s="507" t="s">
        <v>1758</v>
      </c>
      <c r="E17" s="532">
        <f>E18+E19+E40+E41</f>
        <v>2117</v>
      </c>
    </row>
    <row r="18" spans="1:5" ht="21" customHeight="1">
      <c r="A18" s="529" t="s">
        <v>1759</v>
      </c>
      <c r="B18" s="477"/>
      <c r="C18" s="477" t="s">
        <v>1760</v>
      </c>
      <c r="D18" s="507" t="s">
        <v>98</v>
      </c>
      <c r="E18" s="533">
        <v>112</v>
      </c>
    </row>
    <row r="19" spans="1:5" ht="21" customHeight="1">
      <c r="A19" s="529" t="s">
        <v>1761</v>
      </c>
      <c r="B19" s="477"/>
      <c r="C19" s="477" t="s">
        <v>1762</v>
      </c>
      <c r="D19" s="507" t="s">
        <v>1763</v>
      </c>
      <c r="E19" s="532">
        <f>E20+E28+E29+E37+E38+E39</f>
        <v>1952</v>
      </c>
    </row>
    <row r="20" spans="1:5" ht="21" customHeight="1">
      <c r="A20" s="529" t="s">
        <v>1764</v>
      </c>
      <c r="B20" s="477"/>
      <c r="C20" s="477"/>
      <c r="D20" s="507" t="s">
        <v>1765</v>
      </c>
      <c r="E20" s="532">
        <f>SUM(E21:E27)</f>
        <v>1195</v>
      </c>
    </row>
    <row r="21" spans="1:5" ht="21" customHeight="1">
      <c r="A21" s="534" t="s">
        <v>1766</v>
      </c>
      <c r="B21" s="477"/>
      <c r="C21" s="477"/>
      <c r="D21" s="507" t="s">
        <v>1767</v>
      </c>
      <c r="E21" s="530">
        <v>1195</v>
      </c>
    </row>
    <row r="22" spans="1:5" ht="21" customHeight="1">
      <c r="A22" s="534" t="s">
        <v>1768</v>
      </c>
      <c r="B22" s="477"/>
      <c r="C22" s="477"/>
      <c r="D22" s="507" t="s">
        <v>1769</v>
      </c>
      <c r="E22" s="530"/>
    </row>
    <row r="23" spans="1:5" ht="21" customHeight="1">
      <c r="A23" s="534" t="s">
        <v>1770</v>
      </c>
      <c r="B23" s="477"/>
      <c r="C23" s="477"/>
      <c r="D23" s="507" t="s">
        <v>1771</v>
      </c>
      <c r="E23" s="530"/>
    </row>
    <row r="24" spans="1:5" ht="21" customHeight="1">
      <c r="A24" s="534" t="s">
        <v>1772</v>
      </c>
      <c r="B24" s="477"/>
      <c r="C24" s="477"/>
      <c r="D24" s="507" t="s">
        <v>1773</v>
      </c>
      <c r="E24" s="530"/>
    </row>
    <row r="25" spans="1:5" ht="21" customHeight="1">
      <c r="A25" s="534" t="s">
        <v>1774</v>
      </c>
      <c r="B25" s="477"/>
      <c r="C25" s="477"/>
      <c r="D25" s="507" t="s">
        <v>1775</v>
      </c>
      <c r="E25" s="530"/>
    </row>
    <row r="26" spans="1:5" ht="21" customHeight="1">
      <c r="A26" s="534" t="s">
        <v>1776</v>
      </c>
      <c r="B26" s="477"/>
      <c r="C26" s="477"/>
      <c r="D26" s="507" t="s">
        <v>1777</v>
      </c>
      <c r="E26" s="530"/>
    </row>
    <row r="27" spans="1:5" ht="21" customHeight="1">
      <c r="A27" s="534" t="s">
        <v>1778</v>
      </c>
      <c r="B27" s="477"/>
      <c r="C27" s="477"/>
      <c r="D27" s="507" t="s">
        <v>1779</v>
      </c>
      <c r="E27" s="530"/>
    </row>
    <row r="28" spans="1:5" ht="21" customHeight="1">
      <c r="A28" s="529" t="s">
        <v>1780</v>
      </c>
      <c r="B28" s="477"/>
      <c r="C28" s="477"/>
      <c r="D28" s="507" t="s">
        <v>1781</v>
      </c>
      <c r="E28" s="530"/>
    </row>
    <row r="29" spans="1:5" ht="21" customHeight="1">
      <c r="A29" s="529" t="s">
        <v>1782</v>
      </c>
      <c r="B29" s="477"/>
      <c r="C29" s="477"/>
      <c r="D29" s="507" t="s">
        <v>1783</v>
      </c>
      <c r="E29" s="532">
        <f>SUM(E30:E36)</f>
        <v>0</v>
      </c>
    </row>
    <row r="30" spans="1:5" ht="21" customHeight="1">
      <c r="A30" s="534" t="s">
        <v>1784</v>
      </c>
      <c r="B30" s="477"/>
      <c r="C30" s="477"/>
      <c r="D30" s="507" t="s">
        <v>1785</v>
      </c>
      <c r="E30" s="530"/>
    </row>
    <row r="31" spans="1:5" ht="21" customHeight="1">
      <c r="A31" s="534" t="s">
        <v>1786</v>
      </c>
      <c r="B31" s="477"/>
      <c r="C31" s="477"/>
      <c r="D31" s="507" t="s">
        <v>1787</v>
      </c>
      <c r="E31" s="530"/>
    </row>
    <row r="32" spans="1:5" ht="28.5" customHeight="1">
      <c r="A32" s="534" t="s">
        <v>1788</v>
      </c>
      <c r="B32" s="477"/>
      <c r="C32" s="477"/>
      <c r="D32" s="507" t="s">
        <v>1789</v>
      </c>
      <c r="E32" s="530"/>
    </row>
    <row r="33" spans="1:5" ht="21" customHeight="1">
      <c r="A33" s="534" t="s">
        <v>1790</v>
      </c>
      <c r="B33" s="477"/>
      <c r="C33" s="477"/>
      <c r="D33" s="507" t="s">
        <v>1791</v>
      </c>
      <c r="E33" s="530"/>
    </row>
    <row r="34" spans="1:5" ht="21" customHeight="1">
      <c r="A34" s="534" t="s">
        <v>1792</v>
      </c>
      <c r="B34" s="477"/>
      <c r="C34" s="477"/>
      <c r="D34" s="507" t="s">
        <v>1793</v>
      </c>
      <c r="E34" s="530"/>
    </row>
    <row r="35" spans="1:5" ht="21" customHeight="1">
      <c r="A35" s="534" t="s">
        <v>1794</v>
      </c>
      <c r="B35" s="477"/>
      <c r="C35" s="477"/>
      <c r="D35" s="507" t="s">
        <v>1795</v>
      </c>
      <c r="E35" s="530"/>
    </row>
    <row r="36" spans="1:5" ht="21" customHeight="1">
      <c r="A36" s="534" t="s">
        <v>1796</v>
      </c>
      <c r="B36" s="477"/>
      <c r="C36" s="477"/>
      <c r="D36" s="507" t="s">
        <v>1797</v>
      </c>
      <c r="E36" s="530"/>
    </row>
    <row r="37" spans="1:5" ht="25.5" customHeight="1">
      <c r="A37" s="529" t="s">
        <v>1798</v>
      </c>
      <c r="B37" s="477"/>
      <c r="C37" s="477"/>
      <c r="D37" s="507" t="s">
        <v>2551</v>
      </c>
      <c r="E37" s="530"/>
    </row>
    <row r="38" spans="1:5" ht="25.5" customHeight="1">
      <c r="A38" s="529" t="s">
        <v>1799</v>
      </c>
      <c r="B38" s="477"/>
      <c r="C38" s="477"/>
      <c r="D38" s="507" t="s">
        <v>2552</v>
      </c>
      <c r="E38" s="530">
        <v>757</v>
      </c>
    </row>
    <row r="39" spans="1:5" ht="21" customHeight="1">
      <c r="A39" s="529" t="s">
        <v>2553</v>
      </c>
      <c r="B39" s="477"/>
      <c r="C39" s="477"/>
      <c r="D39" s="507" t="s">
        <v>1800</v>
      </c>
      <c r="E39" s="530"/>
    </row>
    <row r="40" spans="1:5" ht="21" customHeight="1">
      <c r="A40" s="529" t="s">
        <v>1801</v>
      </c>
      <c r="B40" s="477"/>
      <c r="C40" s="477" t="s">
        <v>1802</v>
      </c>
      <c r="D40" s="507" t="s">
        <v>1803</v>
      </c>
      <c r="E40" s="530">
        <v>53</v>
      </c>
    </row>
    <row r="41" spans="1:5" ht="21" customHeight="1">
      <c r="A41" s="536" t="s">
        <v>1804</v>
      </c>
      <c r="B41" s="537"/>
      <c r="C41" s="536"/>
      <c r="D41" s="538" t="s">
        <v>1805</v>
      </c>
      <c r="E41" s="530"/>
    </row>
    <row r="42" spans="1:5" ht="21" customHeight="1">
      <c r="A42" s="536" t="s">
        <v>205</v>
      </c>
      <c r="B42" s="537"/>
      <c r="C42" s="536" t="s">
        <v>1812</v>
      </c>
      <c r="D42" s="538" t="s">
        <v>1813</v>
      </c>
      <c r="E42" s="530"/>
    </row>
    <row r="44" spans="1:5">
      <c r="A44" s="535" t="s">
        <v>1714</v>
      </c>
    </row>
    <row r="45" spans="1:5" ht="21" customHeight="1"/>
    <row r="46" spans="1:5">
      <c r="A46" s="511" t="s">
        <v>483</v>
      </c>
      <c r="E46" s="511" t="s">
        <v>484</v>
      </c>
    </row>
    <row r="47" spans="1:5" ht="25.5" customHeight="1">
      <c r="A47" s="511" t="s">
        <v>312</v>
      </c>
      <c r="E47" s="511" t="s">
        <v>485</v>
      </c>
    </row>
    <row r="48" spans="1:5" ht="23.25" customHeight="1">
      <c r="A48" s="511" t="s">
        <v>1739</v>
      </c>
      <c r="C48" s="511" t="s">
        <v>1740</v>
      </c>
    </row>
  </sheetData>
  <sheetProtection password="CCCC" sheet="1"/>
  <mergeCells count="1">
    <mergeCell ref="A4:E4"/>
  </mergeCells>
  <dataValidations count="1">
    <dataValidation type="whole" allowBlank="1" showInputMessage="1" showErrorMessage="1" error="Uneli ste nekorektnu vrednost. Ponovite unos!" sqref="E10:E42">
      <formula1>0</formula1>
      <formula2>9999999999</formula2>
    </dataValidation>
  </dataValidations>
  <pageMargins left="0.74803149606299213" right="0.74803149606299213" top="0.59055118110236227" bottom="0.43" header="0.31496062992125984" footer="0.31496062992125984"/>
  <pageSetup paperSize="9" scale="77" orientation="portrait" r:id="rId1"/>
  <headerFooter alignWithMargins="0"/>
  <colBreaks count="1" manualBreakCount="1">
    <brk id="5" max="1048575" man="1"/>
  </colBreaks>
  <drawing r:id="rId2"/>
  <legacyDrawing r:id="rId3"/>
  <controls>
    <mc:AlternateContent xmlns:mc="http://schemas.openxmlformats.org/markup-compatibility/2006">
      <mc:Choice Requires="x14">
        <control shapeId="73729" r:id="rId4" name="CommandButton1">
          <controlPr defaultSize="0" autoLine="0" r:id="rId5">
            <anchor moveWithCells="1">
              <from>
                <xdr:col>4</xdr:col>
                <xdr:colOff>304800</xdr:colOff>
                <xdr:row>1</xdr:row>
                <xdr:rowOff>104775</xdr:rowOff>
              </from>
              <to>
                <xdr:col>5</xdr:col>
                <xdr:colOff>47625</xdr:colOff>
                <xdr:row>3</xdr:row>
                <xdr:rowOff>76200</xdr:rowOff>
              </to>
            </anchor>
          </controlPr>
        </control>
      </mc:Choice>
      <mc:Fallback>
        <control shapeId="737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D22" sqref="D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6" t="s">
        <v>72</v>
      </c>
      <c r="B1" s="57"/>
      <c r="E1" s="126" t="s">
        <v>918</v>
      </c>
    </row>
    <row r="2" spans="1:5">
      <c r="A2" s="56" t="s">
        <v>400</v>
      </c>
      <c r="B2" s="57"/>
    </row>
    <row r="3" spans="1:5">
      <c r="A3" s="56" t="s">
        <v>474</v>
      </c>
      <c r="B3" s="57"/>
      <c r="D3" s="58"/>
    </row>
    <row r="4" spans="1:5">
      <c r="A4" s="56"/>
      <c r="B4" s="57"/>
    </row>
    <row r="5" spans="1:5" ht="15">
      <c r="A5" s="56"/>
      <c r="C5" s="59" t="s">
        <v>2565</v>
      </c>
    </row>
    <row r="6" spans="1:5">
      <c r="A6" s="60"/>
      <c r="B6" s="61"/>
      <c r="C6" s="62"/>
      <c r="D6" s="51"/>
    </row>
    <row r="7" spans="1:5">
      <c r="A7" s="63" t="str">
        <f>"ФИЛИЈАЛА:   " &amp; Filijala</f>
        <v>ФИЛИЈАЛА:   06 НОВИ САД</v>
      </c>
      <c r="B7" s="64"/>
      <c r="C7" s="51"/>
      <c r="D7" s="51"/>
    </row>
    <row r="8" spans="1:5">
      <c r="A8" s="63" t="str">
        <f>"ЗДРАВСТВЕНА УСТАНОВА:  " &amp; ZU</f>
        <v>ЗДРАВСТВЕНА УСТАНОВА:  00206006 ДЗ ЖАБАЉ</v>
      </c>
      <c r="B8" s="64"/>
      <c r="C8" s="51"/>
      <c r="D8" s="51"/>
    </row>
    <row r="9" spans="1:5">
      <c r="A9" s="60"/>
      <c r="B9" s="64"/>
      <c r="C9" s="51"/>
      <c r="D9" s="51"/>
    </row>
    <row r="10" spans="1:5" ht="13.5" thickBot="1">
      <c r="E10" s="52" t="s">
        <v>933</v>
      </c>
    </row>
    <row r="11" spans="1:5">
      <c r="A11" s="752" t="s">
        <v>211</v>
      </c>
      <c r="B11" s="753"/>
      <c r="C11" s="65" t="s">
        <v>212</v>
      </c>
      <c r="D11" s="66" t="s">
        <v>226</v>
      </c>
      <c r="E11" s="67" t="s">
        <v>227</v>
      </c>
    </row>
    <row r="12" spans="1:5">
      <c r="A12" s="68">
        <v>1</v>
      </c>
      <c r="B12" s="69">
        <v>2</v>
      </c>
      <c r="C12" s="69">
        <v>3</v>
      </c>
      <c r="D12" s="70">
        <v>4</v>
      </c>
      <c r="E12" s="71">
        <v>5</v>
      </c>
    </row>
    <row r="13" spans="1:5" ht="24" customHeight="1">
      <c r="A13" s="72" t="s">
        <v>71</v>
      </c>
      <c r="B13" s="73"/>
      <c r="C13" s="74" t="s">
        <v>2566</v>
      </c>
      <c r="D13" s="75">
        <f>D14+D15</f>
        <v>6134</v>
      </c>
      <c r="E13" s="76">
        <f>E14+E15</f>
        <v>1909</v>
      </c>
    </row>
    <row r="14" spans="1:5" ht="24" customHeight="1">
      <c r="A14" s="77"/>
      <c r="B14" s="78" t="s">
        <v>201</v>
      </c>
      <c r="C14" s="540" t="s">
        <v>213</v>
      </c>
      <c r="D14" s="79">
        <v>6134</v>
      </c>
      <c r="E14" s="80">
        <v>1909</v>
      </c>
    </row>
    <row r="15" spans="1:5" ht="24" customHeight="1">
      <c r="A15" s="77"/>
      <c r="B15" s="78" t="s">
        <v>202</v>
      </c>
      <c r="C15" s="540" t="s">
        <v>214</v>
      </c>
      <c r="D15" s="79"/>
      <c r="E15" s="80"/>
    </row>
    <row r="16" spans="1:5" ht="24" customHeight="1">
      <c r="A16" s="72" t="s">
        <v>203</v>
      </c>
      <c r="B16" s="73"/>
      <c r="C16" s="81" t="s">
        <v>2567</v>
      </c>
      <c r="D16" s="75">
        <f>D17+D18+D19</f>
        <v>272248</v>
      </c>
      <c r="E16" s="76">
        <f>E17+E18+E19</f>
        <v>242476</v>
      </c>
    </row>
    <row r="17" spans="1:6" ht="24" customHeight="1">
      <c r="A17" s="77"/>
      <c r="B17" s="78" t="s">
        <v>206</v>
      </c>
      <c r="C17" s="540" t="s">
        <v>215</v>
      </c>
      <c r="D17" s="79">
        <v>272248</v>
      </c>
      <c r="E17" s="80">
        <v>242476</v>
      </c>
    </row>
    <row r="18" spans="1:6" ht="24" customHeight="1">
      <c r="A18" s="77"/>
      <c r="B18" s="78" t="s">
        <v>207</v>
      </c>
      <c r="C18" s="540" t="s">
        <v>216</v>
      </c>
      <c r="D18" s="79"/>
      <c r="E18" s="80"/>
    </row>
    <row r="19" spans="1:6" ht="24" customHeight="1">
      <c r="A19" s="77"/>
      <c r="B19" s="78" t="s">
        <v>208</v>
      </c>
      <c r="C19" s="540" t="s">
        <v>217</v>
      </c>
      <c r="D19" s="79"/>
      <c r="E19" s="80"/>
    </row>
    <row r="20" spans="1:6" ht="24" customHeight="1">
      <c r="A20" s="72" t="s">
        <v>204</v>
      </c>
      <c r="B20" s="73"/>
      <c r="C20" s="81" t="s">
        <v>2568</v>
      </c>
      <c r="D20" s="75">
        <f>D21+D22+D23</f>
        <v>265861</v>
      </c>
      <c r="E20" s="76">
        <f>E21+E22+E23</f>
        <v>242715</v>
      </c>
    </row>
    <row r="21" spans="1:6" ht="24" customHeight="1">
      <c r="A21" s="77"/>
      <c r="B21" s="78" t="s">
        <v>218</v>
      </c>
      <c r="C21" s="540" t="s">
        <v>219</v>
      </c>
      <c r="D21" s="79">
        <v>265861</v>
      </c>
      <c r="E21" s="80">
        <v>242715</v>
      </c>
    </row>
    <row r="22" spans="1:6" ht="24" customHeight="1">
      <c r="A22" s="77"/>
      <c r="B22" s="78" t="s">
        <v>220</v>
      </c>
      <c r="C22" s="540" t="s">
        <v>221</v>
      </c>
      <c r="D22" s="79"/>
      <c r="E22" s="80"/>
    </row>
    <row r="23" spans="1:6" ht="24" customHeight="1">
      <c r="A23" s="77"/>
      <c r="B23" s="78" t="s">
        <v>222</v>
      </c>
      <c r="C23" s="540" t="s">
        <v>223</v>
      </c>
      <c r="D23" s="79"/>
      <c r="E23" s="80"/>
    </row>
    <row r="24" spans="1:6" ht="24" customHeight="1">
      <c r="A24" s="72" t="s">
        <v>205</v>
      </c>
      <c r="B24" s="73"/>
      <c r="C24" s="74" t="s">
        <v>2569</v>
      </c>
      <c r="D24" s="75">
        <f>D13+D16-D20</f>
        <v>12521</v>
      </c>
      <c r="E24" s="75">
        <f>E13+E16-E20</f>
        <v>1670</v>
      </c>
      <c r="F24" s="82"/>
    </row>
    <row r="25" spans="1:6" ht="24" customHeight="1">
      <c r="A25" s="77"/>
      <c r="B25" s="78" t="s">
        <v>209</v>
      </c>
      <c r="C25" s="540" t="s">
        <v>224</v>
      </c>
      <c r="D25" s="83">
        <v>12521</v>
      </c>
      <c r="E25" s="80">
        <v>1670</v>
      </c>
    </row>
    <row r="26" spans="1:6" ht="24" customHeight="1" thickBot="1">
      <c r="A26" s="84"/>
      <c r="B26" s="85" t="s">
        <v>210</v>
      </c>
      <c r="C26" s="541" t="s">
        <v>225</v>
      </c>
      <c r="D26" s="86"/>
      <c r="E26" s="87"/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308"/>
  <sheetViews>
    <sheetView showGridLines="0" showRowColHeaders="0" showZeros="0" showOutlineSymbols="0" zoomScaleNormal="100" zoomScaleSheetLayoutView="124" workbookViewId="0">
      <selection activeCell="D199" sqref="D199"/>
    </sheetView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.7109375" style="156" customWidth="1"/>
    <col min="5" max="5" width="16.5703125" style="156" customWidth="1"/>
    <col min="6" max="6" width="15.85546875" style="156" customWidth="1"/>
    <col min="7" max="7" width="14" style="156" customWidth="1"/>
    <col min="8" max="9" width="16.5703125" style="156" customWidth="1"/>
    <col min="10" max="10" width="18.28515625" style="156" customWidth="1"/>
    <col min="11" max="16384" width="9.140625" style="156"/>
  </cols>
  <sheetData>
    <row r="1" spans="1:10">
      <c r="A1" s="203" t="s">
        <v>72</v>
      </c>
      <c r="J1" s="202" t="s">
        <v>931</v>
      </c>
    </row>
    <row r="2" spans="1:10">
      <c r="A2" s="203" t="s">
        <v>400</v>
      </c>
    </row>
    <row r="3" spans="1:10">
      <c r="A3" s="203" t="s">
        <v>474</v>
      </c>
      <c r="D3" s="202"/>
      <c r="E3" s="202"/>
      <c r="H3" s="202"/>
      <c r="I3" s="202"/>
    </row>
    <row r="4" spans="1:10" ht="5.25" customHeight="1"/>
    <row r="5" spans="1:10" ht="5.25" customHeight="1"/>
    <row r="6" spans="1:10" ht="5.25" customHeight="1"/>
    <row r="7" spans="1:10">
      <c r="A7" s="201" t="str">
        <f>"ФИЛИЈАЛА:   " &amp; Filijala</f>
        <v>ФИЛИЈАЛА:   06 НОВИ САД</v>
      </c>
      <c r="B7" s="196"/>
      <c r="C7" s="195"/>
      <c r="D7" s="195"/>
      <c r="E7" s="195"/>
      <c r="H7" s="195"/>
      <c r="I7" s="195"/>
    </row>
    <row r="8" spans="1:10" ht="18.75" customHeight="1">
      <c r="A8" s="201" t="str">
        <f>"ЗДРАВСТВЕНА УСТАНОВА:  " &amp; ZU</f>
        <v>ЗДРАВСТВЕНА УСТАНОВА:  00206006 ДЗ ЖАБАЉ</v>
      </c>
      <c r="B8" s="196"/>
      <c r="C8" s="195"/>
      <c r="D8" s="195"/>
      <c r="E8" s="195"/>
      <c r="H8" s="195"/>
      <c r="I8" s="195"/>
    </row>
    <row r="9" spans="1:10" ht="4.5" customHeight="1">
      <c r="A9" s="197"/>
      <c r="B9" s="196"/>
      <c r="C9" s="199"/>
      <c r="D9" s="200"/>
      <c r="E9" s="200"/>
      <c r="H9" s="200"/>
      <c r="I9" s="200"/>
    </row>
    <row r="10" spans="1:10" ht="4.5" customHeight="1">
      <c r="A10" s="197"/>
      <c r="B10" s="196"/>
      <c r="C10" s="199"/>
      <c r="D10" s="198"/>
      <c r="E10" s="198"/>
      <c r="H10" s="198"/>
      <c r="I10" s="198"/>
    </row>
    <row r="11" spans="1:10" ht="4.5" customHeight="1">
      <c r="A11" s="197"/>
      <c r="B11" s="196"/>
      <c r="C11" s="195"/>
      <c r="D11" s="195"/>
      <c r="E11" s="195"/>
      <c r="H11" s="195"/>
      <c r="I11" s="195"/>
    </row>
    <row r="12" spans="1:10" ht="4.5" customHeight="1">
      <c r="A12" s="192"/>
      <c r="B12" s="193"/>
      <c r="C12" s="192"/>
      <c r="D12" s="191"/>
      <c r="E12" s="191"/>
      <c r="H12" s="191"/>
      <c r="I12" s="191"/>
    </row>
    <row r="13" spans="1:10" ht="4.5" customHeight="1">
      <c r="A13" s="194"/>
      <c r="B13" s="193"/>
      <c r="C13" s="192"/>
      <c r="D13" s="191"/>
      <c r="E13" s="191"/>
      <c r="H13" s="191"/>
      <c r="I13" s="191"/>
    </row>
    <row r="14" spans="1:10" ht="18.75">
      <c r="A14" s="190" t="s">
        <v>930</v>
      </c>
      <c r="B14" s="190"/>
      <c r="C14" s="190"/>
      <c r="D14" s="190"/>
      <c r="E14" s="190"/>
      <c r="H14" s="190"/>
      <c r="I14" s="190"/>
    </row>
    <row r="15" spans="1:10" ht="19.5" customHeight="1">
      <c r="A15" s="189" t="s">
        <v>2557</v>
      </c>
      <c r="B15" s="188"/>
      <c r="C15" s="188"/>
      <c r="D15" s="188"/>
      <c r="E15" s="188"/>
      <c r="H15" s="188"/>
      <c r="I15" s="188"/>
    </row>
    <row r="16" spans="1:10" ht="36" customHeight="1">
      <c r="A16" s="179" t="s">
        <v>442</v>
      </c>
    </row>
    <row r="17" spans="1:10" ht="18" customHeight="1" thickBot="1">
      <c r="D17" s="187"/>
      <c r="E17" s="187"/>
      <c r="H17" s="187"/>
      <c r="I17" s="187"/>
      <c r="J17" s="107" t="s">
        <v>933</v>
      </c>
    </row>
    <row r="18" spans="1:10" ht="24" customHeight="1">
      <c r="A18" s="765" t="s">
        <v>533</v>
      </c>
      <c r="B18" s="760" t="s">
        <v>534</v>
      </c>
      <c r="C18" s="760" t="s">
        <v>535</v>
      </c>
      <c r="D18" s="756" t="s">
        <v>976</v>
      </c>
      <c r="E18" s="756" t="s">
        <v>975</v>
      </c>
      <c r="F18" s="758" t="s">
        <v>974</v>
      </c>
      <c r="G18" s="754" t="s">
        <v>1001</v>
      </c>
      <c r="H18" s="756" t="s">
        <v>2588</v>
      </c>
      <c r="I18" s="756" t="s">
        <v>2589</v>
      </c>
      <c r="J18" s="770" t="s">
        <v>964</v>
      </c>
    </row>
    <row r="19" spans="1:10" ht="35.25" customHeight="1">
      <c r="A19" s="766"/>
      <c r="B19" s="768"/>
      <c r="C19" s="767"/>
      <c r="D19" s="757"/>
      <c r="E19" s="757"/>
      <c r="F19" s="759"/>
      <c r="G19" s="755"/>
      <c r="H19" s="757"/>
      <c r="I19" s="757"/>
      <c r="J19" s="771"/>
    </row>
    <row r="20" spans="1:10" ht="24.75" customHeight="1">
      <c r="A20" s="766"/>
      <c r="B20" s="768"/>
      <c r="C20" s="767"/>
      <c r="D20" s="757"/>
      <c r="E20" s="757"/>
      <c r="F20" s="759"/>
      <c r="G20" s="755"/>
      <c r="H20" s="757"/>
      <c r="I20" s="757"/>
      <c r="J20" s="772"/>
    </row>
    <row r="21" spans="1:10">
      <c r="A21" s="176">
        <v>1</v>
      </c>
      <c r="B21" s="174">
        <v>2</v>
      </c>
      <c r="C21" s="174">
        <v>3</v>
      </c>
      <c r="D21" s="186">
        <v>4</v>
      </c>
      <c r="E21" s="186">
        <v>5</v>
      </c>
      <c r="F21" s="178" t="s">
        <v>738</v>
      </c>
      <c r="G21" s="238">
        <v>7</v>
      </c>
      <c r="H21" s="186">
        <v>8</v>
      </c>
      <c r="I21" s="186">
        <v>9</v>
      </c>
      <c r="J21" s="18" t="s">
        <v>2590</v>
      </c>
    </row>
    <row r="22" spans="1:10" ht="25.5">
      <c r="A22" s="185">
        <v>5001</v>
      </c>
      <c r="B22" s="174"/>
      <c r="C22" s="173" t="s">
        <v>973</v>
      </c>
      <c r="D22" s="184">
        <f>D23</f>
        <v>1010</v>
      </c>
      <c r="E22" s="184">
        <f>E23</f>
        <v>0</v>
      </c>
      <c r="F22" s="172">
        <f t="shared" ref="F22:F32" si="0">D22+E22</f>
        <v>1010</v>
      </c>
      <c r="G22" s="239">
        <f>G23</f>
        <v>0</v>
      </c>
      <c r="H22" s="184">
        <f>H23</f>
        <v>0</v>
      </c>
      <c r="I22" s="184">
        <f>I23</f>
        <v>0</v>
      </c>
      <c r="J22" s="21">
        <f>F22+G22+H22+I22</f>
        <v>1010</v>
      </c>
    </row>
    <row r="23" spans="1:10">
      <c r="A23" s="185">
        <v>5002</v>
      </c>
      <c r="B23" s="174">
        <v>700000</v>
      </c>
      <c r="C23" s="173" t="s">
        <v>759</v>
      </c>
      <c r="D23" s="184">
        <f>D24+D29</f>
        <v>1010</v>
      </c>
      <c r="E23" s="184">
        <f>E24+E29</f>
        <v>0</v>
      </c>
      <c r="F23" s="172">
        <f t="shared" si="0"/>
        <v>1010</v>
      </c>
      <c r="G23" s="239">
        <f>G24+G29</f>
        <v>0</v>
      </c>
      <c r="H23" s="184">
        <f>H24+H29</f>
        <v>0</v>
      </c>
      <c r="I23" s="184">
        <f>I24+I29</f>
        <v>0</v>
      </c>
      <c r="J23" s="21">
        <f t="shared" ref="J23:J32" si="1">F23+G23+H23+I23</f>
        <v>1010</v>
      </c>
    </row>
    <row r="24" spans="1:10" ht="12.75" customHeight="1">
      <c r="A24" s="176">
        <v>5094</v>
      </c>
      <c r="B24" s="174">
        <v>770000</v>
      </c>
      <c r="C24" s="173" t="s">
        <v>771</v>
      </c>
      <c r="D24" s="184">
        <f>D25+D27</f>
        <v>0</v>
      </c>
      <c r="E24" s="184">
        <f>E25+E27</f>
        <v>0</v>
      </c>
      <c r="F24" s="172">
        <f t="shared" si="0"/>
        <v>0</v>
      </c>
      <c r="G24" s="239">
        <f>G25+G27</f>
        <v>0</v>
      </c>
      <c r="H24" s="184">
        <f>H25+H27</f>
        <v>0</v>
      </c>
      <c r="I24" s="184">
        <f>I25+I27</f>
        <v>0</v>
      </c>
      <c r="J24" s="21">
        <f t="shared" si="1"/>
        <v>0</v>
      </c>
    </row>
    <row r="25" spans="1:10">
      <c r="A25" s="176">
        <v>5095</v>
      </c>
      <c r="B25" s="174">
        <v>771000</v>
      </c>
      <c r="C25" s="173" t="s">
        <v>772</v>
      </c>
      <c r="D25" s="184">
        <f>D26</f>
        <v>0</v>
      </c>
      <c r="E25" s="184">
        <f>E26</f>
        <v>0</v>
      </c>
      <c r="F25" s="172">
        <f t="shared" si="0"/>
        <v>0</v>
      </c>
      <c r="G25" s="239">
        <f>G26</f>
        <v>0</v>
      </c>
      <c r="H25" s="184">
        <f>H26</f>
        <v>0</v>
      </c>
      <c r="I25" s="184">
        <f>I26</f>
        <v>0</v>
      </c>
      <c r="J25" s="21">
        <f t="shared" si="1"/>
        <v>0</v>
      </c>
    </row>
    <row r="26" spans="1:10">
      <c r="A26" s="183">
        <v>5096</v>
      </c>
      <c r="B26" s="170">
        <v>771100</v>
      </c>
      <c r="C26" s="169" t="s">
        <v>654</v>
      </c>
      <c r="D26" s="182"/>
      <c r="E26" s="182"/>
      <c r="F26" s="172">
        <f t="shared" si="0"/>
        <v>0</v>
      </c>
      <c r="G26" s="240"/>
      <c r="H26" s="182"/>
      <c r="I26" s="182"/>
      <c r="J26" s="21">
        <f t="shared" si="1"/>
        <v>0</v>
      </c>
    </row>
    <row r="27" spans="1:10" ht="25.5">
      <c r="A27" s="176">
        <v>5097</v>
      </c>
      <c r="B27" s="174">
        <v>772000</v>
      </c>
      <c r="C27" s="173" t="s">
        <v>773</v>
      </c>
      <c r="D27" s="184">
        <f>D28</f>
        <v>0</v>
      </c>
      <c r="E27" s="184">
        <f>E28</f>
        <v>0</v>
      </c>
      <c r="F27" s="172">
        <f t="shared" si="0"/>
        <v>0</v>
      </c>
      <c r="G27" s="239">
        <f>G28</f>
        <v>0</v>
      </c>
      <c r="H27" s="184">
        <f>H28</f>
        <v>0</v>
      </c>
      <c r="I27" s="184">
        <f>I28</f>
        <v>0</v>
      </c>
      <c r="J27" s="21">
        <f t="shared" si="1"/>
        <v>0</v>
      </c>
    </row>
    <row r="28" spans="1:10">
      <c r="A28" s="183">
        <v>5098</v>
      </c>
      <c r="B28" s="170">
        <v>772100</v>
      </c>
      <c r="C28" s="169" t="s">
        <v>655</v>
      </c>
      <c r="D28" s="182"/>
      <c r="E28" s="182"/>
      <c r="F28" s="172">
        <f t="shared" si="0"/>
        <v>0</v>
      </c>
      <c r="G28" s="240"/>
      <c r="H28" s="182"/>
      <c r="I28" s="182"/>
      <c r="J28" s="21">
        <f t="shared" si="1"/>
        <v>0</v>
      </c>
    </row>
    <row r="29" spans="1:10" ht="25.5">
      <c r="A29" s="176">
        <v>5099</v>
      </c>
      <c r="B29" s="174">
        <v>780000</v>
      </c>
      <c r="C29" s="173" t="s">
        <v>774</v>
      </c>
      <c r="D29" s="184">
        <f>D30</f>
        <v>1010</v>
      </c>
      <c r="E29" s="184">
        <f>E30</f>
        <v>0</v>
      </c>
      <c r="F29" s="172">
        <f t="shared" si="0"/>
        <v>1010</v>
      </c>
      <c r="G29" s="242"/>
      <c r="H29" s="184">
        <f>H30</f>
        <v>0</v>
      </c>
      <c r="I29" s="184">
        <f>I30</f>
        <v>0</v>
      </c>
      <c r="J29" s="21">
        <f t="shared" si="1"/>
        <v>1010</v>
      </c>
    </row>
    <row r="30" spans="1:10" ht="25.5">
      <c r="A30" s="176">
        <v>5100</v>
      </c>
      <c r="B30" s="174">
        <v>781000</v>
      </c>
      <c r="C30" s="173" t="s">
        <v>775</v>
      </c>
      <c r="D30" s="184">
        <f>D31</f>
        <v>1010</v>
      </c>
      <c r="E30" s="184">
        <f>E31</f>
        <v>0</v>
      </c>
      <c r="F30" s="172">
        <f t="shared" si="0"/>
        <v>1010</v>
      </c>
      <c r="G30" s="242"/>
      <c r="H30" s="184">
        <f>H31</f>
        <v>0</v>
      </c>
      <c r="I30" s="184">
        <f>I31</f>
        <v>0</v>
      </c>
      <c r="J30" s="21">
        <f t="shared" si="1"/>
        <v>1010</v>
      </c>
    </row>
    <row r="31" spans="1:10">
      <c r="A31" s="183">
        <v>5101</v>
      </c>
      <c r="B31" s="170">
        <v>781100</v>
      </c>
      <c r="C31" s="169" t="s">
        <v>456</v>
      </c>
      <c r="D31" s="240">
        <v>1010</v>
      </c>
      <c r="E31" s="240"/>
      <c r="F31" s="172">
        <f t="shared" si="0"/>
        <v>1010</v>
      </c>
      <c r="G31" s="243"/>
      <c r="H31" s="240"/>
      <c r="I31" s="240"/>
      <c r="J31" s="21">
        <f t="shared" si="1"/>
        <v>1010</v>
      </c>
    </row>
    <row r="32" spans="1:10" ht="13.5" thickBot="1">
      <c r="A32" s="181">
        <v>5171</v>
      </c>
      <c r="B32" s="165"/>
      <c r="C32" s="164" t="s">
        <v>972</v>
      </c>
      <c r="D32" s="180">
        <f>D22</f>
        <v>1010</v>
      </c>
      <c r="E32" s="180">
        <f>E22</f>
        <v>0</v>
      </c>
      <c r="F32" s="163">
        <f t="shared" si="0"/>
        <v>1010</v>
      </c>
      <c r="G32" s="241">
        <f>G22</f>
        <v>0</v>
      </c>
      <c r="H32" s="180">
        <f>H22</f>
        <v>0</v>
      </c>
      <c r="I32" s="180">
        <f>I22</f>
        <v>0</v>
      </c>
      <c r="J32" s="31">
        <f t="shared" si="1"/>
        <v>1010</v>
      </c>
    </row>
    <row r="33" spans="1:9">
      <c r="A33" s="161"/>
      <c r="B33" s="160"/>
      <c r="C33" s="160"/>
      <c r="D33" s="160"/>
      <c r="E33" s="160"/>
      <c r="H33" s="160"/>
      <c r="I33" s="160"/>
    </row>
    <row r="34" spans="1:9">
      <c r="A34" s="161"/>
      <c r="B34" s="160"/>
      <c r="C34" s="160"/>
      <c r="D34" s="160"/>
      <c r="E34" s="160"/>
      <c r="H34" s="160"/>
      <c r="I34" s="160"/>
    </row>
    <row r="35" spans="1:9">
      <c r="A35" s="179" t="s">
        <v>365</v>
      </c>
      <c r="B35" s="160"/>
      <c r="C35" s="160"/>
      <c r="D35" s="160"/>
      <c r="E35" s="160"/>
      <c r="H35" s="160"/>
      <c r="I35" s="160"/>
    </row>
    <row r="36" spans="1:9" ht="13.5" thickBot="1">
      <c r="A36" s="161"/>
      <c r="B36" s="160"/>
      <c r="C36" s="160"/>
      <c r="D36" s="654" t="s">
        <v>933</v>
      </c>
      <c r="E36" s="160"/>
      <c r="H36" s="663"/>
      <c r="I36" s="160"/>
    </row>
    <row r="37" spans="1:9" ht="19.5" customHeight="1">
      <c r="A37" s="765" t="s">
        <v>533</v>
      </c>
      <c r="B37" s="760" t="s">
        <v>534</v>
      </c>
      <c r="C37" s="760" t="s">
        <v>535</v>
      </c>
      <c r="D37" s="758" t="s">
        <v>971</v>
      </c>
      <c r="E37" s="762"/>
      <c r="H37" s="773"/>
      <c r="I37" s="773"/>
    </row>
    <row r="38" spans="1:9" ht="18" customHeight="1">
      <c r="A38" s="769"/>
      <c r="B38" s="761"/>
      <c r="C38" s="761"/>
      <c r="D38" s="764"/>
      <c r="E38" s="763"/>
      <c r="H38" s="774"/>
      <c r="I38" s="774"/>
    </row>
    <row r="39" spans="1:9" ht="23.25" customHeight="1">
      <c r="A39" s="769"/>
      <c r="B39" s="761"/>
      <c r="C39" s="761"/>
      <c r="D39" s="764"/>
      <c r="E39" s="763"/>
      <c r="H39" s="774"/>
      <c r="I39" s="774"/>
    </row>
    <row r="40" spans="1:9">
      <c r="A40" s="176">
        <v>1</v>
      </c>
      <c r="B40" s="174">
        <v>2</v>
      </c>
      <c r="C40" s="174">
        <v>3</v>
      </c>
      <c r="D40" s="178">
        <v>4</v>
      </c>
      <c r="E40" s="177"/>
      <c r="H40" s="660"/>
      <c r="I40" s="660"/>
    </row>
    <row r="41" spans="1:9" ht="25.5">
      <c r="A41" s="175">
        <v>5172</v>
      </c>
      <c r="B41" s="174"/>
      <c r="C41" s="173" t="s">
        <v>803</v>
      </c>
      <c r="D41" s="172">
        <f>D42+D210</f>
        <v>1010</v>
      </c>
      <c r="E41" s="162"/>
      <c r="H41" s="661"/>
      <c r="I41" s="661"/>
    </row>
    <row r="42" spans="1:9" ht="25.5">
      <c r="A42" s="175">
        <v>5173</v>
      </c>
      <c r="B42" s="174">
        <v>400000</v>
      </c>
      <c r="C42" s="173" t="s">
        <v>804</v>
      </c>
      <c r="D42" s="172">
        <f>D43+D65+D110+D125+D149+D162+D178+D193</f>
        <v>1010</v>
      </c>
      <c r="E42" s="162"/>
      <c r="H42" s="661"/>
      <c r="I42" s="661"/>
    </row>
    <row r="43" spans="1:9" ht="25.5">
      <c r="A43" s="175">
        <v>5174</v>
      </c>
      <c r="B43" s="174">
        <v>410000</v>
      </c>
      <c r="C43" s="173" t="s">
        <v>805</v>
      </c>
      <c r="D43" s="172">
        <f>D44+D46+D50+D52+D57+D59+D61+D63</f>
        <v>0</v>
      </c>
      <c r="E43" s="162"/>
      <c r="H43" s="661"/>
      <c r="I43" s="661"/>
    </row>
    <row r="44" spans="1:9">
      <c r="A44" s="175">
        <v>5175</v>
      </c>
      <c r="B44" s="174">
        <v>411000</v>
      </c>
      <c r="C44" s="173" t="s">
        <v>806</v>
      </c>
      <c r="D44" s="172">
        <f>D45</f>
        <v>0</v>
      </c>
      <c r="E44" s="162"/>
      <c r="H44" s="661"/>
      <c r="I44" s="661"/>
    </row>
    <row r="45" spans="1:9">
      <c r="A45" s="171">
        <v>5176</v>
      </c>
      <c r="B45" s="170">
        <v>411100</v>
      </c>
      <c r="C45" s="169" t="s">
        <v>382</v>
      </c>
      <c r="D45" s="168"/>
      <c r="E45" s="167"/>
      <c r="H45" s="662"/>
      <c r="I45" s="662"/>
    </row>
    <row r="46" spans="1:9">
      <c r="A46" s="175">
        <v>5177</v>
      </c>
      <c r="B46" s="174">
        <v>412000</v>
      </c>
      <c r="C46" s="173" t="s">
        <v>807</v>
      </c>
      <c r="D46" s="172">
        <f>SUM(D47:D49)</f>
        <v>0</v>
      </c>
      <c r="E46" s="162"/>
      <c r="H46" s="661"/>
      <c r="I46" s="661"/>
    </row>
    <row r="47" spans="1:9">
      <c r="A47" s="171">
        <v>5178</v>
      </c>
      <c r="B47" s="170">
        <v>412100</v>
      </c>
      <c r="C47" s="169" t="s">
        <v>808</v>
      </c>
      <c r="D47" s="168"/>
      <c r="E47" s="167"/>
      <c r="H47" s="662"/>
      <c r="I47" s="662"/>
    </row>
    <row r="48" spans="1:9">
      <c r="A48" s="171">
        <v>5179</v>
      </c>
      <c r="B48" s="170">
        <v>412200</v>
      </c>
      <c r="C48" s="169" t="s">
        <v>17</v>
      </c>
      <c r="D48" s="168"/>
      <c r="E48" s="167"/>
      <c r="H48" s="662"/>
      <c r="I48" s="662"/>
    </row>
    <row r="49" spans="1:9">
      <c r="A49" s="171">
        <v>5180</v>
      </c>
      <c r="B49" s="170">
        <v>412300</v>
      </c>
      <c r="C49" s="169" t="s">
        <v>18</v>
      </c>
      <c r="D49" s="168"/>
      <c r="E49" s="167"/>
      <c r="H49" s="662"/>
      <c r="I49" s="662"/>
    </row>
    <row r="50" spans="1:9">
      <c r="A50" s="175">
        <v>5181</v>
      </c>
      <c r="B50" s="174">
        <v>413000</v>
      </c>
      <c r="C50" s="173" t="s">
        <v>809</v>
      </c>
      <c r="D50" s="172">
        <f>D51</f>
        <v>0</v>
      </c>
      <c r="E50" s="162"/>
      <c r="H50" s="661"/>
      <c r="I50" s="661"/>
    </row>
    <row r="51" spans="1:9">
      <c r="A51" s="171">
        <v>5182</v>
      </c>
      <c r="B51" s="170">
        <v>413100</v>
      </c>
      <c r="C51" s="169" t="s">
        <v>19</v>
      </c>
      <c r="D51" s="168"/>
      <c r="E51" s="167"/>
      <c r="H51" s="662"/>
      <c r="I51" s="662"/>
    </row>
    <row r="52" spans="1:9">
      <c r="A52" s="175">
        <v>5183</v>
      </c>
      <c r="B52" s="174">
        <v>414000</v>
      </c>
      <c r="C52" s="173" t="s">
        <v>810</v>
      </c>
      <c r="D52" s="172">
        <f>SUM(D53:D56)</f>
        <v>0</v>
      </c>
      <c r="E52" s="162"/>
      <c r="H52" s="661"/>
      <c r="I52" s="661"/>
    </row>
    <row r="53" spans="1:9">
      <c r="A53" s="171">
        <v>5184</v>
      </c>
      <c r="B53" s="170">
        <v>414100</v>
      </c>
      <c r="C53" s="169" t="s">
        <v>383</v>
      </c>
      <c r="D53" s="168"/>
      <c r="E53" s="167"/>
      <c r="H53" s="662"/>
      <c r="I53" s="662"/>
    </row>
    <row r="54" spans="1:9">
      <c r="A54" s="171">
        <v>5185</v>
      </c>
      <c r="B54" s="170">
        <v>414200</v>
      </c>
      <c r="C54" s="169" t="s">
        <v>10</v>
      </c>
      <c r="D54" s="168"/>
      <c r="E54" s="167"/>
      <c r="H54" s="662"/>
      <c r="I54" s="662"/>
    </row>
    <row r="55" spans="1:9">
      <c r="A55" s="171">
        <v>5186</v>
      </c>
      <c r="B55" s="170">
        <v>414300</v>
      </c>
      <c r="C55" s="169" t="s">
        <v>11</v>
      </c>
      <c r="D55" s="168"/>
      <c r="E55" s="167"/>
      <c r="H55" s="662"/>
      <c r="I55" s="662"/>
    </row>
    <row r="56" spans="1:9" ht="25.5">
      <c r="A56" s="171">
        <v>5187</v>
      </c>
      <c r="B56" s="170">
        <v>414400</v>
      </c>
      <c r="C56" s="169" t="s">
        <v>589</v>
      </c>
      <c r="D56" s="168"/>
      <c r="E56" s="167"/>
      <c r="H56" s="662"/>
      <c r="I56" s="662"/>
    </row>
    <row r="57" spans="1:9">
      <c r="A57" s="175">
        <v>5188</v>
      </c>
      <c r="B57" s="174">
        <v>415000</v>
      </c>
      <c r="C57" s="173" t="s">
        <v>811</v>
      </c>
      <c r="D57" s="172">
        <f>D58</f>
        <v>0</v>
      </c>
      <c r="E57" s="162"/>
      <c r="H57" s="661"/>
      <c r="I57" s="661"/>
    </row>
    <row r="58" spans="1:9">
      <c r="A58" s="171">
        <v>5189</v>
      </c>
      <c r="B58" s="170">
        <v>415100</v>
      </c>
      <c r="C58" s="169" t="s">
        <v>590</v>
      </c>
      <c r="D58" s="168"/>
      <c r="E58" s="167"/>
      <c r="H58" s="662"/>
      <c r="I58" s="662"/>
    </row>
    <row r="59" spans="1:9">
      <c r="A59" s="175">
        <v>5190</v>
      </c>
      <c r="B59" s="174">
        <v>416000</v>
      </c>
      <c r="C59" s="173" t="s">
        <v>812</v>
      </c>
      <c r="D59" s="172">
        <f>D60</f>
        <v>0</v>
      </c>
      <c r="E59" s="162"/>
      <c r="H59" s="661"/>
      <c r="I59" s="661"/>
    </row>
    <row r="60" spans="1:9">
      <c r="A60" s="171">
        <v>5191</v>
      </c>
      <c r="B60" s="170">
        <v>416100</v>
      </c>
      <c r="C60" s="169" t="s">
        <v>591</v>
      </c>
      <c r="D60" s="168"/>
      <c r="E60" s="167"/>
      <c r="H60" s="662"/>
      <c r="I60" s="662"/>
    </row>
    <row r="61" spans="1:9">
      <c r="A61" s="175">
        <v>5192</v>
      </c>
      <c r="B61" s="174">
        <v>417000</v>
      </c>
      <c r="C61" s="173" t="s">
        <v>813</v>
      </c>
      <c r="D61" s="172">
        <f>D62</f>
        <v>0</v>
      </c>
      <c r="E61" s="162"/>
      <c r="H61" s="661"/>
      <c r="I61" s="661"/>
    </row>
    <row r="62" spans="1:9">
      <c r="A62" s="171">
        <v>5193</v>
      </c>
      <c r="B62" s="170">
        <v>417100</v>
      </c>
      <c r="C62" s="169" t="s">
        <v>13</v>
      </c>
      <c r="D62" s="168"/>
      <c r="E62" s="167"/>
      <c r="H62" s="662"/>
      <c r="I62" s="662"/>
    </row>
    <row r="63" spans="1:9">
      <c r="A63" s="175">
        <v>5194</v>
      </c>
      <c r="B63" s="174">
        <v>418000</v>
      </c>
      <c r="C63" s="173" t="s">
        <v>814</v>
      </c>
      <c r="D63" s="172">
        <f>D64</f>
        <v>0</v>
      </c>
      <c r="E63" s="162"/>
      <c r="H63" s="661"/>
      <c r="I63" s="661"/>
    </row>
    <row r="64" spans="1:9">
      <c r="A64" s="171">
        <v>5195</v>
      </c>
      <c r="B64" s="170">
        <v>418100</v>
      </c>
      <c r="C64" s="169" t="s">
        <v>12</v>
      </c>
      <c r="D64" s="168"/>
      <c r="E64" s="167"/>
      <c r="H64" s="662"/>
      <c r="I64" s="662"/>
    </row>
    <row r="65" spans="1:9" ht="25.5">
      <c r="A65" s="175">
        <v>5196</v>
      </c>
      <c r="B65" s="174">
        <v>420000</v>
      </c>
      <c r="C65" s="173" t="s">
        <v>815</v>
      </c>
      <c r="D65" s="172">
        <f>D66+D74+D80+D89+D97+D100</f>
        <v>743</v>
      </c>
      <c r="E65" s="162"/>
      <c r="H65" s="661"/>
      <c r="I65" s="661"/>
    </row>
    <row r="66" spans="1:9">
      <c r="A66" s="175">
        <v>5197</v>
      </c>
      <c r="B66" s="174">
        <v>421000</v>
      </c>
      <c r="C66" s="173" t="s">
        <v>816</v>
      </c>
      <c r="D66" s="172">
        <f>SUM(D67:D73)</f>
        <v>0</v>
      </c>
      <c r="E66" s="162"/>
      <c r="H66" s="661"/>
      <c r="I66" s="661"/>
    </row>
    <row r="67" spans="1:9">
      <c r="A67" s="171">
        <v>5198</v>
      </c>
      <c r="B67" s="170">
        <v>421100</v>
      </c>
      <c r="C67" s="169" t="s">
        <v>14</v>
      </c>
      <c r="D67" s="168"/>
      <c r="E67" s="167"/>
      <c r="H67" s="662"/>
      <c r="I67" s="662"/>
    </row>
    <row r="68" spans="1:9">
      <c r="A68" s="171">
        <v>5199</v>
      </c>
      <c r="B68" s="170">
        <v>421200</v>
      </c>
      <c r="C68" s="169" t="s">
        <v>15</v>
      </c>
      <c r="D68" s="168"/>
      <c r="E68" s="167"/>
      <c r="H68" s="662"/>
      <c r="I68" s="662"/>
    </row>
    <row r="69" spans="1:9">
      <c r="A69" s="171">
        <v>5200</v>
      </c>
      <c r="B69" s="170">
        <v>421300</v>
      </c>
      <c r="C69" s="169" t="s">
        <v>16</v>
      </c>
      <c r="D69" s="168"/>
      <c r="E69" s="167"/>
      <c r="H69" s="662"/>
      <c r="I69" s="662"/>
    </row>
    <row r="70" spans="1:9">
      <c r="A70" s="171">
        <v>5201</v>
      </c>
      <c r="B70" s="170">
        <v>421400</v>
      </c>
      <c r="C70" s="169" t="s">
        <v>64</v>
      </c>
      <c r="D70" s="168"/>
      <c r="E70" s="167"/>
      <c r="H70" s="662"/>
      <c r="I70" s="662"/>
    </row>
    <row r="71" spans="1:9">
      <c r="A71" s="171">
        <v>5202</v>
      </c>
      <c r="B71" s="170">
        <v>421500</v>
      </c>
      <c r="C71" s="169" t="s">
        <v>65</v>
      </c>
      <c r="D71" s="168"/>
      <c r="E71" s="167"/>
      <c r="H71" s="662"/>
      <c r="I71" s="662"/>
    </row>
    <row r="72" spans="1:9">
      <c r="A72" s="171">
        <v>5203</v>
      </c>
      <c r="B72" s="170">
        <v>421600</v>
      </c>
      <c r="C72" s="169" t="s">
        <v>66</v>
      </c>
      <c r="D72" s="168"/>
      <c r="E72" s="167"/>
      <c r="H72" s="662"/>
      <c r="I72" s="662"/>
    </row>
    <row r="73" spans="1:9">
      <c r="A73" s="171">
        <v>5204</v>
      </c>
      <c r="B73" s="170">
        <v>421900</v>
      </c>
      <c r="C73" s="169" t="s">
        <v>580</v>
      </c>
      <c r="D73" s="168"/>
      <c r="E73" s="167"/>
      <c r="H73" s="662"/>
      <c r="I73" s="662"/>
    </row>
    <row r="74" spans="1:9">
      <c r="A74" s="175">
        <v>5205</v>
      </c>
      <c r="B74" s="174">
        <v>422000</v>
      </c>
      <c r="C74" s="173" t="s">
        <v>817</v>
      </c>
      <c r="D74" s="172">
        <f>SUM(D75:D79)</f>
        <v>74</v>
      </c>
      <c r="E74" s="162"/>
      <c r="H74" s="661"/>
      <c r="I74" s="661"/>
    </row>
    <row r="75" spans="1:9">
      <c r="A75" s="171">
        <v>5206</v>
      </c>
      <c r="B75" s="170">
        <v>422100</v>
      </c>
      <c r="C75" s="169" t="s">
        <v>8</v>
      </c>
      <c r="D75" s="168"/>
      <c r="E75" s="167"/>
      <c r="H75" s="662"/>
      <c r="I75" s="662"/>
    </row>
    <row r="76" spans="1:9">
      <c r="A76" s="171">
        <v>5207</v>
      </c>
      <c r="B76" s="170">
        <v>422200</v>
      </c>
      <c r="C76" s="169" t="s">
        <v>319</v>
      </c>
      <c r="D76" s="168"/>
      <c r="E76" s="167"/>
      <c r="H76" s="662"/>
      <c r="I76" s="662"/>
    </row>
    <row r="77" spans="1:9">
      <c r="A77" s="171">
        <v>5208</v>
      </c>
      <c r="B77" s="170">
        <v>422300</v>
      </c>
      <c r="C77" s="169" t="s">
        <v>320</v>
      </c>
      <c r="D77" s="168">
        <v>74</v>
      </c>
      <c r="E77" s="167"/>
      <c r="H77" s="662"/>
      <c r="I77" s="662"/>
    </row>
    <row r="78" spans="1:9">
      <c r="A78" s="171">
        <v>5209</v>
      </c>
      <c r="B78" s="170">
        <v>422400</v>
      </c>
      <c r="C78" s="169" t="s">
        <v>592</v>
      </c>
      <c r="D78" s="168"/>
      <c r="E78" s="167"/>
      <c r="H78" s="662"/>
      <c r="I78" s="662"/>
    </row>
    <row r="79" spans="1:9">
      <c r="A79" s="171">
        <v>5210</v>
      </c>
      <c r="B79" s="170">
        <v>422900</v>
      </c>
      <c r="C79" s="169" t="s">
        <v>321</v>
      </c>
      <c r="D79" s="168"/>
      <c r="E79" s="167"/>
      <c r="H79" s="662"/>
      <c r="I79" s="662"/>
    </row>
    <row r="80" spans="1:9">
      <c r="A80" s="175">
        <v>5211</v>
      </c>
      <c r="B80" s="174">
        <v>423000</v>
      </c>
      <c r="C80" s="173" t="s">
        <v>818</v>
      </c>
      <c r="D80" s="172">
        <f>SUM(D81:D88)</f>
        <v>0</v>
      </c>
      <c r="E80" s="162"/>
      <c r="H80" s="661"/>
      <c r="I80" s="661"/>
    </row>
    <row r="81" spans="1:9">
      <c r="A81" s="171">
        <v>5212</v>
      </c>
      <c r="B81" s="170">
        <v>423100</v>
      </c>
      <c r="C81" s="169" t="s">
        <v>322</v>
      </c>
      <c r="D81" s="168"/>
      <c r="E81" s="167"/>
      <c r="H81" s="662"/>
      <c r="I81" s="662"/>
    </row>
    <row r="82" spans="1:9">
      <c r="A82" s="171">
        <v>5213</v>
      </c>
      <c r="B82" s="170">
        <v>423200</v>
      </c>
      <c r="C82" s="169" t="s">
        <v>323</v>
      </c>
      <c r="D82" s="168"/>
      <c r="E82" s="167"/>
      <c r="H82" s="662"/>
      <c r="I82" s="662"/>
    </row>
    <row r="83" spans="1:9">
      <c r="A83" s="171">
        <v>5214</v>
      </c>
      <c r="B83" s="170">
        <v>423300</v>
      </c>
      <c r="C83" s="169" t="s">
        <v>324</v>
      </c>
      <c r="D83" s="168"/>
      <c r="E83" s="167"/>
      <c r="H83" s="662"/>
      <c r="I83" s="662"/>
    </row>
    <row r="84" spans="1:9">
      <c r="A84" s="171">
        <v>5215</v>
      </c>
      <c r="B84" s="170">
        <v>423400</v>
      </c>
      <c r="C84" s="169" t="s">
        <v>621</v>
      </c>
      <c r="D84" s="168"/>
      <c r="E84" s="167"/>
      <c r="H84" s="662"/>
      <c r="I84" s="662"/>
    </row>
    <row r="85" spans="1:9">
      <c r="A85" s="171">
        <v>5216</v>
      </c>
      <c r="B85" s="170">
        <v>423500</v>
      </c>
      <c r="C85" s="169" t="s">
        <v>347</v>
      </c>
      <c r="D85" s="168"/>
      <c r="E85" s="167"/>
      <c r="H85" s="662"/>
      <c r="I85" s="662"/>
    </row>
    <row r="86" spans="1:9">
      <c r="A86" s="171">
        <v>5217</v>
      </c>
      <c r="B86" s="170">
        <v>423600</v>
      </c>
      <c r="C86" s="169" t="s">
        <v>637</v>
      </c>
      <c r="D86" s="168"/>
      <c r="E86" s="167"/>
      <c r="H86" s="662"/>
      <c r="I86" s="662"/>
    </row>
    <row r="87" spans="1:9">
      <c r="A87" s="171">
        <v>5218</v>
      </c>
      <c r="B87" s="170">
        <v>423700</v>
      </c>
      <c r="C87" s="169" t="s">
        <v>638</v>
      </c>
      <c r="D87" s="168"/>
      <c r="E87" s="167"/>
      <c r="H87" s="662"/>
      <c r="I87" s="662"/>
    </row>
    <row r="88" spans="1:9">
      <c r="A88" s="171">
        <v>5219</v>
      </c>
      <c r="B88" s="170">
        <v>423900</v>
      </c>
      <c r="C88" s="169" t="s">
        <v>639</v>
      </c>
      <c r="D88" s="168"/>
      <c r="E88" s="167"/>
      <c r="H88" s="662"/>
      <c r="I88" s="662"/>
    </row>
    <row r="89" spans="1:9">
      <c r="A89" s="175">
        <v>5220</v>
      </c>
      <c r="B89" s="174">
        <v>424000</v>
      </c>
      <c r="C89" s="173" t="s">
        <v>819</v>
      </c>
      <c r="D89" s="172">
        <f>SUM(D90:D96)</f>
        <v>78</v>
      </c>
      <c r="E89" s="162"/>
      <c r="H89" s="661"/>
      <c r="I89" s="661"/>
    </row>
    <row r="90" spans="1:9">
      <c r="A90" s="171">
        <v>5221</v>
      </c>
      <c r="B90" s="170">
        <v>424100</v>
      </c>
      <c r="C90" s="169" t="s">
        <v>640</v>
      </c>
      <c r="D90" s="168"/>
      <c r="E90" s="167"/>
      <c r="H90" s="662"/>
      <c r="I90" s="662"/>
    </row>
    <row r="91" spans="1:9">
      <c r="A91" s="171">
        <v>5222</v>
      </c>
      <c r="B91" s="170">
        <v>424200</v>
      </c>
      <c r="C91" s="169" t="s">
        <v>641</v>
      </c>
      <c r="D91" s="168"/>
      <c r="E91" s="167"/>
      <c r="H91" s="662"/>
      <c r="I91" s="662"/>
    </row>
    <row r="92" spans="1:9">
      <c r="A92" s="171">
        <v>5223</v>
      </c>
      <c r="B92" s="170">
        <v>424300</v>
      </c>
      <c r="C92" s="169" t="s">
        <v>642</v>
      </c>
      <c r="D92" s="168">
        <v>78</v>
      </c>
      <c r="E92" s="167"/>
      <c r="H92" s="662"/>
      <c r="I92" s="662"/>
    </row>
    <row r="93" spans="1:9">
      <c r="A93" s="171">
        <v>5224</v>
      </c>
      <c r="B93" s="170">
        <v>424400</v>
      </c>
      <c r="C93" s="169" t="s">
        <v>496</v>
      </c>
      <c r="D93" s="168"/>
      <c r="E93" s="167"/>
      <c r="H93" s="662"/>
      <c r="I93" s="662"/>
    </row>
    <row r="94" spans="1:9">
      <c r="A94" s="171">
        <v>5225</v>
      </c>
      <c r="B94" s="170">
        <v>424500</v>
      </c>
      <c r="C94" s="169" t="s">
        <v>497</v>
      </c>
      <c r="D94" s="168"/>
      <c r="E94" s="167"/>
      <c r="H94" s="662"/>
      <c r="I94" s="662"/>
    </row>
    <row r="95" spans="1:9">
      <c r="A95" s="171">
        <v>5226</v>
      </c>
      <c r="B95" s="170">
        <v>424600</v>
      </c>
      <c r="C95" s="169" t="s">
        <v>366</v>
      </c>
      <c r="D95" s="168"/>
      <c r="E95" s="167"/>
      <c r="H95" s="662"/>
      <c r="I95" s="662"/>
    </row>
    <row r="96" spans="1:9">
      <c r="A96" s="171">
        <v>5227</v>
      </c>
      <c r="B96" s="170">
        <v>424900</v>
      </c>
      <c r="C96" s="169" t="s">
        <v>367</v>
      </c>
      <c r="D96" s="168"/>
      <c r="E96" s="167"/>
      <c r="H96" s="662"/>
      <c r="I96" s="662"/>
    </row>
    <row r="97" spans="1:9">
      <c r="A97" s="175">
        <v>5228</v>
      </c>
      <c r="B97" s="174">
        <v>425000</v>
      </c>
      <c r="C97" s="173" t="s">
        <v>820</v>
      </c>
      <c r="D97" s="172">
        <f>D98+D99</f>
        <v>308</v>
      </c>
      <c r="E97" s="162"/>
      <c r="H97" s="661"/>
      <c r="I97" s="661"/>
    </row>
    <row r="98" spans="1:9">
      <c r="A98" s="171">
        <v>5229</v>
      </c>
      <c r="B98" s="170">
        <v>425100</v>
      </c>
      <c r="C98" s="169" t="s">
        <v>96</v>
      </c>
      <c r="D98" s="168"/>
      <c r="E98" s="167"/>
      <c r="H98" s="662"/>
      <c r="I98" s="662"/>
    </row>
    <row r="99" spans="1:9">
      <c r="A99" s="171">
        <v>5230</v>
      </c>
      <c r="B99" s="170">
        <v>425200</v>
      </c>
      <c r="C99" s="169" t="s">
        <v>97</v>
      </c>
      <c r="D99" s="168">
        <v>308</v>
      </c>
      <c r="E99" s="167"/>
      <c r="H99" s="662"/>
      <c r="I99" s="662"/>
    </row>
    <row r="100" spans="1:9">
      <c r="A100" s="175">
        <v>5231</v>
      </c>
      <c r="B100" s="174">
        <v>426000</v>
      </c>
      <c r="C100" s="173" t="s">
        <v>821</v>
      </c>
      <c r="D100" s="172">
        <f>SUM(D101:D109)</f>
        <v>283</v>
      </c>
      <c r="E100" s="162"/>
      <c r="H100" s="661"/>
      <c r="I100" s="661"/>
    </row>
    <row r="101" spans="1:9">
      <c r="A101" s="171">
        <v>5232</v>
      </c>
      <c r="B101" s="170">
        <v>426100</v>
      </c>
      <c r="C101" s="169" t="s">
        <v>98</v>
      </c>
      <c r="D101" s="168"/>
      <c r="E101" s="167"/>
      <c r="H101" s="662"/>
      <c r="I101" s="662"/>
    </row>
    <row r="102" spans="1:9">
      <c r="A102" s="171">
        <v>5233</v>
      </c>
      <c r="B102" s="170">
        <v>426200</v>
      </c>
      <c r="C102" s="169" t="s">
        <v>822</v>
      </c>
      <c r="D102" s="168"/>
      <c r="E102" s="167"/>
      <c r="H102" s="662"/>
      <c r="I102" s="662"/>
    </row>
    <row r="103" spans="1:9">
      <c r="A103" s="171">
        <v>5234</v>
      </c>
      <c r="B103" s="170">
        <v>426300</v>
      </c>
      <c r="C103" s="169" t="s">
        <v>99</v>
      </c>
      <c r="D103" s="168"/>
      <c r="E103" s="167"/>
      <c r="H103" s="662"/>
      <c r="I103" s="662"/>
    </row>
    <row r="104" spans="1:9">
      <c r="A104" s="171">
        <v>5235</v>
      </c>
      <c r="B104" s="170">
        <v>426400</v>
      </c>
      <c r="C104" s="169" t="s">
        <v>100</v>
      </c>
      <c r="D104" s="168"/>
      <c r="E104" s="167"/>
      <c r="H104" s="662"/>
      <c r="I104" s="662"/>
    </row>
    <row r="105" spans="1:9">
      <c r="A105" s="171">
        <v>5236</v>
      </c>
      <c r="B105" s="170">
        <v>426500</v>
      </c>
      <c r="C105" s="169" t="s">
        <v>519</v>
      </c>
      <c r="D105" s="168"/>
      <c r="E105" s="167"/>
      <c r="H105" s="662"/>
      <c r="I105" s="662"/>
    </row>
    <row r="106" spans="1:9">
      <c r="A106" s="171">
        <v>5237</v>
      </c>
      <c r="B106" s="170">
        <v>426600</v>
      </c>
      <c r="C106" s="169" t="s">
        <v>520</v>
      </c>
      <c r="D106" s="168"/>
      <c r="E106" s="167"/>
      <c r="H106" s="662"/>
      <c r="I106" s="662"/>
    </row>
    <row r="107" spans="1:9">
      <c r="A107" s="171">
        <v>5238</v>
      </c>
      <c r="B107" s="170">
        <v>426700</v>
      </c>
      <c r="C107" s="169" t="s">
        <v>521</v>
      </c>
      <c r="D107" s="168">
        <v>13</v>
      </c>
      <c r="E107" s="167"/>
      <c r="H107" s="662"/>
      <c r="I107" s="662"/>
    </row>
    <row r="108" spans="1:9">
      <c r="A108" s="171">
        <v>5239</v>
      </c>
      <c r="B108" s="170">
        <v>426800</v>
      </c>
      <c r="C108" s="169" t="s">
        <v>376</v>
      </c>
      <c r="D108" s="168">
        <v>214</v>
      </c>
      <c r="E108" s="167"/>
      <c r="H108" s="662"/>
      <c r="I108" s="662"/>
    </row>
    <row r="109" spans="1:9">
      <c r="A109" s="171">
        <v>5240</v>
      </c>
      <c r="B109" s="170">
        <v>426900</v>
      </c>
      <c r="C109" s="169" t="s">
        <v>522</v>
      </c>
      <c r="D109" s="168">
        <v>56</v>
      </c>
      <c r="E109" s="167"/>
      <c r="H109" s="662"/>
      <c r="I109" s="662"/>
    </row>
    <row r="110" spans="1:9" ht="25.5">
      <c r="A110" s="175">
        <v>5241</v>
      </c>
      <c r="B110" s="174">
        <v>430000</v>
      </c>
      <c r="C110" s="173" t="s">
        <v>823</v>
      </c>
      <c r="D110" s="172">
        <f>D111+D115+D117+D119+D123</f>
        <v>0</v>
      </c>
      <c r="E110" s="162"/>
      <c r="H110" s="661"/>
      <c r="I110" s="661"/>
    </row>
    <row r="111" spans="1:9">
      <c r="A111" s="175">
        <v>5242</v>
      </c>
      <c r="B111" s="174">
        <v>431000</v>
      </c>
      <c r="C111" s="173" t="s">
        <v>824</v>
      </c>
      <c r="D111" s="172">
        <f>SUM(D112:D114)</f>
        <v>0</v>
      </c>
      <c r="E111" s="162"/>
      <c r="H111" s="661"/>
      <c r="I111" s="661"/>
    </row>
    <row r="112" spans="1:9">
      <c r="A112" s="171">
        <v>5243</v>
      </c>
      <c r="B112" s="170">
        <v>431100</v>
      </c>
      <c r="C112" s="169" t="s">
        <v>825</v>
      </c>
      <c r="D112" s="168"/>
      <c r="E112" s="167"/>
      <c r="H112" s="662"/>
      <c r="I112" s="662"/>
    </row>
    <row r="113" spans="1:9">
      <c r="A113" s="171">
        <v>5244</v>
      </c>
      <c r="B113" s="170">
        <v>431200</v>
      </c>
      <c r="C113" s="169" t="s">
        <v>622</v>
      </c>
      <c r="D113" s="168"/>
      <c r="E113" s="167"/>
      <c r="H113" s="662"/>
      <c r="I113" s="662"/>
    </row>
    <row r="114" spans="1:9">
      <c r="A114" s="171">
        <v>5245</v>
      </c>
      <c r="B114" s="170">
        <v>431300</v>
      </c>
      <c r="C114" s="169" t="s">
        <v>623</v>
      </c>
      <c r="D114" s="168"/>
      <c r="E114" s="167"/>
      <c r="H114" s="662"/>
      <c r="I114" s="662"/>
    </row>
    <row r="115" spans="1:9">
      <c r="A115" s="175">
        <v>5246</v>
      </c>
      <c r="B115" s="174">
        <v>432000</v>
      </c>
      <c r="C115" s="173" t="s">
        <v>826</v>
      </c>
      <c r="D115" s="172">
        <f>D116</f>
        <v>0</v>
      </c>
      <c r="E115" s="162"/>
      <c r="H115" s="661"/>
      <c r="I115" s="661"/>
    </row>
    <row r="116" spans="1:9">
      <c r="A116" s="171">
        <v>5247</v>
      </c>
      <c r="B116" s="170">
        <v>432100</v>
      </c>
      <c r="C116" s="169" t="s">
        <v>750</v>
      </c>
      <c r="D116" s="168"/>
      <c r="E116" s="167"/>
      <c r="H116" s="662"/>
      <c r="I116" s="662"/>
    </row>
    <row r="117" spans="1:9">
      <c r="A117" s="175">
        <v>5248</v>
      </c>
      <c r="B117" s="174">
        <v>433000</v>
      </c>
      <c r="C117" s="173" t="s">
        <v>827</v>
      </c>
      <c r="D117" s="172">
        <f>D118</f>
        <v>0</v>
      </c>
      <c r="E117" s="162"/>
      <c r="H117" s="661"/>
      <c r="I117" s="661"/>
    </row>
    <row r="118" spans="1:9">
      <c r="A118" s="171">
        <v>5249</v>
      </c>
      <c r="B118" s="170">
        <v>433100</v>
      </c>
      <c r="C118" s="169" t="s">
        <v>624</v>
      </c>
      <c r="D118" s="168"/>
      <c r="E118" s="167"/>
      <c r="H118" s="662"/>
      <c r="I118" s="662"/>
    </row>
    <row r="119" spans="1:9">
      <c r="A119" s="175">
        <v>5250</v>
      </c>
      <c r="B119" s="174">
        <v>434000</v>
      </c>
      <c r="C119" s="173" t="s">
        <v>828</v>
      </c>
      <c r="D119" s="172">
        <f>SUM(D120:D122)</f>
        <v>0</v>
      </c>
      <c r="E119" s="162"/>
      <c r="H119" s="661"/>
      <c r="I119" s="661"/>
    </row>
    <row r="120" spans="1:9">
      <c r="A120" s="171">
        <v>5251</v>
      </c>
      <c r="B120" s="170">
        <v>434100</v>
      </c>
      <c r="C120" s="169" t="s">
        <v>625</v>
      </c>
      <c r="D120" s="168"/>
      <c r="E120" s="167"/>
      <c r="H120" s="662"/>
      <c r="I120" s="662"/>
    </row>
    <row r="121" spans="1:9">
      <c r="A121" s="171">
        <v>5252</v>
      </c>
      <c r="B121" s="170">
        <v>434200</v>
      </c>
      <c r="C121" s="169" t="s">
        <v>626</v>
      </c>
      <c r="D121" s="168"/>
      <c r="E121" s="167"/>
      <c r="H121" s="662"/>
      <c r="I121" s="662"/>
    </row>
    <row r="122" spans="1:9">
      <c r="A122" s="171">
        <v>5253</v>
      </c>
      <c r="B122" s="170">
        <v>434300</v>
      </c>
      <c r="C122" s="169" t="s">
        <v>627</v>
      </c>
      <c r="D122" s="168"/>
      <c r="E122" s="167"/>
      <c r="H122" s="662"/>
      <c r="I122" s="662"/>
    </row>
    <row r="123" spans="1:9">
      <c r="A123" s="175">
        <v>5254</v>
      </c>
      <c r="B123" s="174">
        <v>435000</v>
      </c>
      <c r="C123" s="173" t="s">
        <v>829</v>
      </c>
      <c r="D123" s="172">
        <f>D124</f>
        <v>0</v>
      </c>
      <c r="E123" s="162"/>
      <c r="H123" s="661"/>
      <c r="I123" s="661"/>
    </row>
    <row r="124" spans="1:9">
      <c r="A124" s="171">
        <v>5255</v>
      </c>
      <c r="B124" s="170">
        <v>435100</v>
      </c>
      <c r="C124" s="169" t="s">
        <v>628</v>
      </c>
      <c r="D124" s="168"/>
      <c r="E124" s="167"/>
      <c r="H124" s="662"/>
      <c r="I124" s="662"/>
    </row>
    <row r="125" spans="1:9" ht="25.5">
      <c r="A125" s="175">
        <v>5256</v>
      </c>
      <c r="B125" s="174">
        <v>440000</v>
      </c>
      <c r="C125" s="173" t="s">
        <v>830</v>
      </c>
      <c r="D125" s="172">
        <f>D126+D136+D143+D145</f>
        <v>0</v>
      </c>
      <c r="E125" s="162"/>
      <c r="H125" s="661"/>
      <c r="I125" s="661"/>
    </row>
    <row r="126" spans="1:9">
      <c r="A126" s="175">
        <v>5257</v>
      </c>
      <c r="B126" s="174">
        <v>441000</v>
      </c>
      <c r="C126" s="173" t="s">
        <v>831</v>
      </c>
      <c r="D126" s="172">
        <f>SUM(D127:D135)</f>
        <v>0</v>
      </c>
      <c r="E126" s="162"/>
      <c r="H126" s="661"/>
      <c r="I126" s="661"/>
    </row>
    <row r="127" spans="1:9">
      <c r="A127" s="171">
        <v>5258</v>
      </c>
      <c r="B127" s="170">
        <v>441100</v>
      </c>
      <c r="C127" s="169" t="s">
        <v>336</v>
      </c>
      <c r="D127" s="168"/>
      <c r="E127" s="167"/>
      <c r="H127" s="662"/>
      <c r="I127" s="662"/>
    </row>
    <row r="128" spans="1:9">
      <c r="A128" s="171">
        <v>5259</v>
      </c>
      <c r="B128" s="170">
        <v>441200</v>
      </c>
      <c r="C128" s="169" t="s">
        <v>337</v>
      </c>
      <c r="D128" s="168"/>
      <c r="E128" s="167"/>
      <c r="H128" s="662"/>
      <c r="I128" s="662"/>
    </row>
    <row r="129" spans="1:9">
      <c r="A129" s="171">
        <v>5260</v>
      </c>
      <c r="B129" s="170">
        <v>441300</v>
      </c>
      <c r="C129" s="169" t="s">
        <v>338</v>
      </c>
      <c r="D129" s="168"/>
      <c r="E129" s="167"/>
      <c r="H129" s="662"/>
      <c r="I129" s="662"/>
    </row>
    <row r="130" spans="1:9">
      <c r="A130" s="171">
        <v>5261</v>
      </c>
      <c r="B130" s="170">
        <v>441400</v>
      </c>
      <c r="C130" s="169" t="s">
        <v>339</v>
      </c>
      <c r="D130" s="168"/>
      <c r="E130" s="167"/>
      <c r="H130" s="662"/>
      <c r="I130" s="662"/>
    </row>
    <row r="131" spans="1:9">
      <c r="A131" s="171">
        <v>5262</v>
      </c>
      <c r="B131" s="170">
        <v>441500</v>
      </c>
      <c r="C131" s="169" t="s">
        <v>340</v>
      </c>
      <c r="D131" s="168"/>
      <c r="E131" s="167"/>
      <c r="H131" s="662"/>
      <c r="I131" s="662"/>
    </row>
    <row r="132" spans="1:9">
      <c r="A132" s="171">
        <v>5263</v>
      </c>
      <c r="B132" s="170">
        <v>441600</v>
      </c>
      <c r="C132" s="169" t="s">
        <v>438</v>
      </c>
      <c r="D132" s="168"/>
      <c r="E132" s="167"/>
      <c r="H132" s="662"/>
      <c r="I132" s="662"/>
    </row>
    <row r="133" spans="1:9">
      <c r="A133" s="171">
        <v>5264</v>
      </c>
      <c r="B133" s="170">
        <v>441700</v>
      </c>
      <c r="C133" s="169" t="s">
        <v>187</v>
      </c>
      <c r="D133" s="168"/>
      <c r="E133" s="167"/>
      <c r="H133" s="662"/>
      <c r="I133" s="662"/>
    </row>
    <row r="134" spans="1:9">
      <c r="A134" s="171">
        <v>5265</v>
      </c>
      <c r="B134" s="170">
        <v>441800</v>
      </c>
      <c r="C134" s="169" t="s">
        <v>188</v>
      </c>
      <c r="D134" s="168"/>
      <c r="E134" s="167"/>
      <c r="H134" s="662"/>
      <c r="I134" s="662"/>
    </row>
    <row r="135" spans="1:9">
      <c r="A135" s="171">
        <v>5266</v>
      </c>
      <c r="B135" s="170">
        <v>441900</v>
      </c>
      <c r="C135" s="169" t="s">
        <v>120</v>
      </c>
      <c r="D135" s="168"/>
      <c r="E135" s="167"/>
      <c r="H135" s="662"/>
      <c r="I135" s="662"/>
    </row>
    <row r="136" spans="1:9">
      <c r="A136" s="175">
        <v>5267</v>
      </c>
      <c r="B136" s="174">
        <v>442000</v>
      </c>
      <c r="C136" s="173" t="s">
        <v>832</v>
      </c>
      <c r="D136" s="172">
        <f>SUM(D137:D142)</f>
        <v>0</v>
      </c>
      <c r="E136" s="162"/>
      <c r="H136" s="661"/>
      <c r="I136" s="661"/>
    </row>
    <row r="137" spans="1:9" ht="25.5">
      <c r="A137" s="171">
        <v>5268</v>
      </c>
      <c r="B137" s="170">
        <v>442100</v>
      </c>
      <c r="C137" s="169" t="s">
        <v>751</v>
      </c>
      <c r="D137" s="168"/>
      <c r="E137" s="167"/>
      <c r="H137" s="662"/>
      <c r="I137" s="662"/>
    </row>
    <row r="138" spans="1:9">
      <c r="A138" s="171">
        <v>5269</v>
      </c>
      <c r="B138" s="170">
        <v>442200</v>
      </c>
      <c r="C138" s="169" t="s">
        <v>189</v>
      </c>
      <c r="D138" s="168"/>
      <c r="E138" s="167"/>
      <c r="H138" s="662"/>
      <c r="I138" s="662"/>
    </row>
    <row r="139" spans="1:9">
      <c r="A139" s="171">
        <v>5270</v>
      </c>
      <c r="B139" s="170">
        <v>442300</v>
      </c>
      <c r="C139" s="169" t="s">
        <v>190</v>
      </c>
      <c r="D139" s="168"/>
      <c r="E139" s="167"/>
      <c r="H139" s="662"/>
      <c r="I139" s="662"/>
    </row>
    <row r="140" spans="1:9">
      <c r="A140" s="171">
        <v>5271</v>
      </c>
      <c r="B140" s="170">
        <v>442400</v>
      </c>
      <c r="C140" s="169" t="s">
        <v>191</v>
      </c>
      <c r="D140" s="168"/>
      <c r="E140" s="167"/>
      <c r="H140" s="662"/>
      <c r="I140" s="662"/>
    </row>
    <row r="141" spans="1:9">
      <c r="A141" s="171">
        <v>5272</v>
      </c>
      <c r="B141" s="170">
        <v>442500</v>
      </c>
      <c r="C141" s="169" t="s">
        <v>440</v>
      </c>
      <c r="D141" s="168"/>
      <c r="E141" s="167"/>
      <c r="H141" s="662"/>
      <c r="I141" s="662"/>
    </row>
    <row r="142" spans="1:9">
      <c r="A142" s="171">
        <v>5273</v>
      </c>
      <c r="B142" s="170">
        <v>442600</v>
      </c>
      <c r="C142" s="169" t="s">
        <v>441</v>
      </c>
      <c r="D142" s="168"/>
      <c r="E142" s="167"/>
      <c r="H142" s="662"/>
      <c r="I142" s="662"/>
    </row>
    <row r="143" spans="1:9">
      <c r="A143" s="175">
        <v>5274</v>
      </c>
      <c r="B143" s="174">
        <v>443000</v>
      </c>
      <c r="C143" s="173" t="s">
        <v>833</v>
      </c>
      <c r="D143" s="172">
        <f>D144</f>
        <v>0</v>
      </c>
      <c r="E143" s="162"/>
      <c r="H143" s="661"/>
      <c r="I143" s="661"/>
    </row>
    <row r="144" spans="1:9">
      <c r="A144" s="171">
        <v>5275</v>
      </c>
      <c r="B144" s="170">
        <v>443100</v>
      </c>
      <c r="C144" s="169" t="s">
        <v>630</v>
      </c>
      <c r="D144" s="168"/>
      <c r="E144" s="167"/>
      <c r="H144" s="662"/>
      <c r="I144" s="662"/>
    </row>
    <row r="145" spans="1:9">
      <c r="A145" s="175">
        <v>5276</v>
      </c>
      <c r="B145" s="174">
        <v>444000</v>
      </c>
      <c r="C145" s="173" t="s">
        <v>834</v>
      </c>
      <c r="D145" s="172">
        <f>SUM(D146:D148)</f>
        <v>0</v>
      </c>
      <c r="E145" s="162"/>
      <c r="H145" s="661"/>
      <c r="I145" s="661"/>
    </row>
    <row r="146" spans="1:9">
      <c r="A146" s="171">
        <v>5277</v>
      </c>
      <c r="B146" s="170">
        <v>444100</v>
      </c>
      <c r="C146" s="169" t="s">
        <v>648</v>
      </c>
      <c r="D146" s="168"/>
      <c r="E146" s="167"/>
      <c r="H146" s="662"/>
      <c r="I146" s="662"/>
    </row>
    <row r="147" spans="1:9">
      <c r="A147" s="171">
        <v>5278</v>
      </c>
      <c r="B147" s="170">
        <v>444200</v>
      </c>
      <c r="C147" s="169" t="s">
        <v>649</v>
      </c>
      <c r="D147" s="168"/>
      <c r="E147" s="167"/>
      <c r="H147" s="662"/>
      <c r="I147" s="662"/>
    </row>
    <row r="148" spans="1:9">
      <c r="A148" s="171">
        <v>5279</v>
      </c>
      <c r="B148" s="170">
        <v>444300</v>
      </c>
      <c r="C148" s="169" t="s">
        <v>752</v>
      </c>
      <c r="D148" s="168"/>
      <c r="E148" s="167"/>
      <c r="H148" s="662"/>
      <c r="I148" s="662"/>
    </row>
    <row r="149" spans="1:9">
      <c r="A149" s="175">
        <v>5280</v>
      </c>
      <c r="B149" s="174">
        <v>450000</v>
      </c>
      <c r="C149" s="173" t="s">
        <v>835</v>
      </c>
      <c r="D149" s="172">
        <f>D150+D153+D156+D159</f>
        <v>0</v>
      </c>
      <c r="E149" s="162"/>
      <c r="H149" s="661"/>
      <c r="I149" s="661"/>
    </row>
    <row r="150" spans="1:9" ht="25.5">
      <c r="A150" s="175">
        <v>5281</v>
      </c>
      <c r="B150" s="174">
        <v>451000</v>
      </c>
      <c r="C150" s="173" t="s">
        <v>836</v>
      </c>
      <c r="D150" s="172">
        <f>D151+D152</f>
        <v>0</v>
      </c>
      <c r="E150" s="162"/>
      <c r="H150" s="661"/>
      <c r="I150" s="661"/>
    </row>
    <row r="151" spans="1:9">
      <c r="A151" s="171">
        <v>5282</v>
      </c>
      <c r="B151" s="170">
        <v>451100</v>
      </c>
      <c r="C151" s="169" t="s">
        <v>353</v>
      </c>
      <c r="D151" s="168"/>
      <c r="E151" s="167"/>
      <c r="H151" s="662"/>
      <c r="I151" s="662"/>
    </row>
    <row r="152" spans="1:9" ht="25.5">
      <c r="A152" s="171">
        <v>5283</v>
      </c>
      <c r="B152" s="170">
        <v>451200</v>
      </c>
      <c r="C152" s="169" t="s">
        <v>354</v>
      </c>
      <c r="D152" s="168"/>
      <c r="E152" s="167"/>
      <c r="H152" s="662"/>
      <c r="I152" s="662"/>
    </row>
    <row r="153" spans="1:9" ht="25.5">
      <c r="A153" s="175">
        <v>5284</v>
      </c>
      <c r="B153" s="174">
        <v>452000</v>
      </c>
      <c r="C153" s="173" t="s">
        <v>837</v>
      </c>
      <c r="D153" s="172">
        <f>D154+D155</f>
        <v>0</v>
      </c>
      <c r="E153" s="162"/>
      <c r="H153" s="661"/>
      <c r="I153" s="661"/>
    </row>
    <row r="154" spans="1:9">
      <c r="A154" s="171">
        <v>5285</v>
      </c>
      <c r="B154" s="170">
        <v>452100</v>
      </c>
      <c r="C154" s="169" t="s">
        <v>355</v>
      </c>
      <c r="D154" s="168"/>
      <c r="E154" s="167"/>
      <c r="H154" s="662"/>
      <c r="I154" s="662"/>
    </row>
    <row r="155" spans="1:9">
      <c r="A155" s="171">
        <v>5286</v>
      </c>
      <c r="B155" s="170">
        <v>452200</v>
      </c>
      <c r="C155" s="169" t="s">
        <v>356</v>
      </c>
      <c r="D155" s="168"/>
      <c r="E155" s="167"/>
      <c r="H155" s="662"/>
      <c r="I155" s="662"/>
    </row>
    <row r="156" spans="1:9" ht="25.5">
      <c r="A156" s="175">
        <v>5287</v>
      </c>
      <c r="B156" s="174">
        <v>453000</v>
      </c>
      <c r="C156" s="173" t="s">
        <v>838</v>
      </c>
      <c r="D156" s="172">
        <f>D157+D158</f>
        <v>0</v>
      </c>
      <c r="E156" s="162"/>
      <c r="H156" s="661"/>
      <c r="I156" s="661"/>
    </row>
    <row r="157" spans="1:9">
      <c r="A157" s="171">
        <v>5288</v>
      </c>
      <c r="B157" s="170">
        <v>453100</v>
      </c>
      <c r="C157" s="169" t="s">
        <v>357</v>
      </c>
      <c r="D157" s="168"/>
      <c r="E157" s="167"/>
      <c r="H157" s="662"/>
      <c r="I157" s="662"/>
    </row>
    <row r="158" spans="1:9">
      <c r="A158" s="171">
        <v>5289</v>
      </c>
      <c r="B158" s="170">
        <v>453200</v>
      </c>
      <c r="C158" s="169" t="s">
        <v>358</v>
      </c>
      <c r="D158" s="168"/>
      <c r="E158" s="167"/>
      <c r="H158" s="662"/>
      <c r="I158" s="662"/>
    </row>
    <row r="159" spans="1:9">
      <c r="A159" s="175">
        <v>5290</v>
      </c>
      <c r="B159" s="174">
        <v>454000</v>
      </c>
      <c r="C159" s="173" t="s">
        <v>839</v>
      </c>
      <c r="D159" s="172">
        <f>D160+D161</f>
        <v>0</v>
      </c>
      <c r="E159" s="162"/>
      <c r="H159" s="661"/>
      <c r="I159" s="661"/>
    </row>
    <row r="160" spans="1:9">
      <c r="A160" s="171">
        <v>5291</v>
      </c>
      <c r="B160" s="170">
        <v>454100</v>
      </c>
      <c r="C160" s="169" t="s">
        <v>359</v>
      </c>
      <c r="D160" s="168"/>
      <c r="E160" s="167"/>
      <c r="H160" s="662"/>
      <c r="I160" s="662"/>
    </row>
    <row r="161" spans="1:9">
      <c r="A161" s="171">
        <v>5292</v>
      </c>
      <c r="B161" s="170">
        <v>454200</v>
      </c>
      <c r="C161" s="169" t="s">
        <v>360</v>
      </c>
      <c r="D161" s="168"/>
      <c r="E161" s="167"/>
      <c r="H161" s="662"/>
      <c r="I161" s="662"/>
    </row>
    <row r="162" spans="1:9" ht="25.5">
      <c r="A162" s="175">
        <v>5293</v>
      </c>
      <c r="B162" s="174">
        <v>460000</v>
      </c>
      <c r="C162" s="173" t="s">
        <v>840</v>
      </c>
      <c r="D162" s="172">
        <f>D163+D166+D169+D172+D175</f>
        <v>0</v>
      </c>
      <c r="E162" s="162"/>
      <c r="H162" s="661"/>
      <c r="I162" s="661"/>
    </row>
    <row r="163" spans="1:9">
      <c r="A163" s="175">
        <v>5294</v>
      </c>
      <c r="B163" s="174">
        <v>461000</v>
      </c>
      <c r="C163" s="173" t="s">
        <v>841</v>
      </c>
      <c r="D163" s="172">
        <f>D164+D165</f>
        <v>0</v>
      </c>
      <c r="E163" s="162"/>
      <c r="H163" s="661"/>
      <c r="I163" s="661"/>
    </row>
    <row r="164" spans="1:9">
      <c r="A164" s="171">
        <v>5295</v>
      </c>
      <c r="B164" s="170">
        <v>461100</v>
      </c>
      <c r="C164" s="169" t="s">
        <v>361</v>
      </c>
      <c r="D164" s="168"/>
      <c r="E164" s="167"/>
      <c r="H164" s="662"/>
      <c r="I164" s="662"/>
    </row>
    <row r="165" spans="1:9">
      <c r="A165" s="171">
        <v>5296</v>
      </c>
      <c r="B165" s="170">
        <v>461200</v>
      </c>
      <c r="C165" s="169" t="s">
        <v>362</v>
      </c>
      <c r="D165" s="168"/>
      <c r="E165" s="167"/>
      <c r="H165" s="662"/>
      <c r="I165" s="662"/>
    </row>
    <row r="166" spans="1:9">
      <c r="A166" s="175">
        <v>5297</v>
      </c>
      <c r="B166" s="174">
        <v>462000</v>
      </c>
      <c r="C166" s="173" t="s">
        <v>842</v>
      </c>
      <c r="D166" s="172">
        <f>D167+D168</f>
        <v>0</v>
      </c>
      <c r="E166" s="162"/>
      <c r="H166" s="661"/>
      <c r="I166" s="661"/>
    </row>
    <row r="167" spans="1:9">
      <c r="A167" s="171">
        <v>5298</v>
      </c>
      <c r="B167" s="170">
        <v>462100</v>
      </c>
      <c r="C167" s="169" t="s">
        <v>631</v>
      </c>
      <c r="D167" s="168"/>
      <c r="E167" s="167"/>
      <c r="H167" s="662"/>
      <c r="I167" s="662"/>
    </row>
    <row r="168" spans="1:9">
      <c r="A168" s="171">
        <v>5299</v>
      </c>
      <c r="B168" s="170">
        <v>462200</v>
      </c>
      <c r="C168" s="169" t="s">
        <v>473</v>
      </c>
      <c r="D168" s="168"/>
      <c r="E168" s="167"/>
      <c r="H168" s="662"/>
      <c r="I168" s="662"/>
    </row>
    <row r="169" spans="1:9">
      <c r="A169" s="175">
        <v>5300</v>
      </c>
      <c r="B169" s="174">
        <v>463000</v>
      </c>
      <c r="C169" s="173" t="s">
        <v>843</v>
      </c>
      <c r="D169" s="172">
        <f>D170+D171</f>
        <v>0</v>
      </c>
      <c r="E169" s="162"/>
      <c r="H169" s="661"/>
      <c r="I169" s="661"/>
    </row>
    <row r="170" spans="1:9">
      <c r="A170" s="171">
        <v>5301</v>
      </c>
      <c r="B170" s="170">
        <v>463100</v>
      </c>
      <c r="C170" s="169" t="s">
        <v>325</v>
      </c>
      <c r="D170" s="168"/>
      <c r="E170" s="167"/>
      <c r="H170" s="662"/>
      <c r="I170" s="662"/>
    </row>
    <row r="171" spans="1:9">
      <c r="A171" s="171">
        <v>5302</v>
      </c>
      <c r="B171" s="170">
        <v>463200</v>
      </c>
      <c r="C171" s="169" t="s">
        <v>439</v>
      </c>
      <c r="D171" s="168"/>
      <c r="E171" s="167"/>
      <c r="H171" s="662"/>
      <c r="I171" s="662"/>
    </row>
    <row r="172" spans="1:9" ht="25.5">
      <c r="A172" s="175">
        <v>5303</v>
      </c>
      <c r="B172" s="174">
        <v>464000</v>
      </c>
      <c r="C172" s="173" t="s">
        <v>844</v>
      </c>
      <c r="D172" s="172">
        <f>D173+D174</f>
        <v>0</v>
      </c>
      <c r="E172" s="162"/>
      <c r="H172" s="661"/>
      <c r="I172" s="661"/>
    </row>
    <row r="173" spans="1:9">
      <c r="A173" s="171">
        <v>5304</v>
      </c>
      <c r="B173" s="170">
        <v>464100</v>
      </c>
      <c r="C173" s="169" t="s">
        <v>57</v>
      </c>
      <c r="D173" s="168"/>
      <c r="E173" s="167"/>
      <c r="H173" s="662"/>
      <c r="I173" s="662"/>
    </row>
    <row r="174" spans="1:9">
      <c r="A174" s="171">
        <v>5305</v>
      </c>
      <c r="B174" s="170">
        <v>464200</v>
      </c>
      <c r="C174" s="169" t="s">
        <v>58</v>
      </c>
      <c r="D174" s="168"/>
      <c r="E174" s="167"/>
      <c r="H174" s="662"/>
      <c r="I174" s="662"/>
    </row>
    <row r="175" spans="1:9">
      <c r="A175" s="175">
        <v>5306</v>
      </c>
      <c r="B175" s="174">
        <v>465000</v>
      </c>
      <c r="C175" s="173" t="s">
        <v>845</v>
      </c>
      <c r="D175" s="172">
        <f>D176+D177</f>
        <v>0</v>
      </c>
      <c r="E175" s="162"/>
      <c r="H175" s="661"/>
      <c r="I175" s="661"/>
    </row>
    <row r="176" spans="1:9">
      <c r="A176" s="171">
        <v>5307</v>
      </c>
      <c r="B176" s="170">
        <v>465100</v>
      </c>
      <c r="C176" s="169" t="s">
        <v>59</v>
      </c>
      <c r="D176" s="168"/>
      <c r="E176" s="167"/>
      <c r="H176" s="662"/>
      <c r="I176" s="662"/>
    </row>
    <row r="177" spans="1:9">
      <c r="A177" s="171">
        <v>5308</v>
      </c>
      <c r="B177" s="170">
        <v>465200</v>
      </c>
      <c r="C177" s="169" t="s">
        <v>60</v>
      </c>
      <c r="D177" s="168"/>
      <c r="E177" s="167"/>
      <c r="H177" s="662"/>
      <c r="I177" s="662"/>
    </row>
    <row r="178" spans="1:9">
      <c r="A178" s="175">
        <v>5309</v>
      </c>
      <c r="B178" s="174">
        <v>470000</v>
      </c>
      <c r="C178" s="173" t="s">
        <v>846</v>
      </c>
      <c r="D178" s="172">
        <f>D179+D183</f>
        <v>0</v>
      </c>
      <c r="E178" s="162"/>
      <c r="H178" s="661"/>
      <c r="I178" s="661"/>
    </row>
    <row r="179" spans="1:9" ht="25.5">
      <c r="A179" s="175">
        <v>5310</v>
      </c>
      <c r="B179" s="174">
        <v>471000</v>
      </c>
      <c r="C179" s="173" t="s">
        <v>847</v>
      </c>
      <c r="D179" s="172">
        <f>SUM(D180:D182)</f>
        <v>0</v>
      </c>
      <c r="E179" s="162"/>
      <c r="H179" s="661"/>
      <c r="I179" s="661"/>
    </row>
    <row r="180" spans="1:9" ht="25.5">
      <c r="A180" s="171">
        <v>5311</v>
      </c>
      <c r="B180" s="170">
        <v>471100</v>
      </c>
      <c r="C180" s="169" t="s">
        <v>200</v>
      </c>
      <c r="D180" s="168"/>
      <c r="E180" s="167"/>
      <c r="H180" s="662"/>
      <c r="I180" s="662"/>
    </row>
    <row r="181" spans="1:9" ht="25.5">
      <c r="A181" s="171">
        <v>5312</v>
      </c>
      <c r="B181" s="170">
        <v>471200</v>
      </c>
      <c r="C181" s="169" t="s">
        <v>93</v>
      </c>
      <c r="D181" s="168"/>
      <c r="E181" s="167"/>
      <c r="H181" s="662"/>
      <c r="I181" s="662"/>
    </row>
    <row r="182" spans="1:9" ht="25.5">
      <c r="A182" s="171">
        <v>5313</v>
      </c>
      <c r="B182" s="170">
        <v>471900</v>
      </c>
      <c r="C182" s="169" t="s">
        <v>94</v>
      </c>
      <c r="D182" s="168"/>
      <c r="E182" s="167"/>
      <c r="H182" s="662"/>
      <c r="I182" s="662"/>
    </row>
    <row r="183" spans="1:9">
      <c r="A183" s="175">
        <v>5314</v>
      </c>
      <c r="B183" s="174">
        <v>472000</v>
      </c>
      <c r="C183" s="173" t="s">
        <v>848</v>
      </c>
      <c r="D183" s="172">
        <f>SUM(D184:D192)</f>
        <v>0</v>
      </c>
      <c r="E183" s="162"/>
      <c r="H183" s="661"/>
      <c r="I183" s="661"/>
    </row>
    <row r="184" spans="1:9">
      <c r="A184" s="171">
        <v>5315</v>
      </c>
      <c r="B184" s="170">
        <v>472100</v>
      </c>
      <c r="C184" s="169" t="s">
        <v>95</v>
      </c>
      <c r="D184" s="168"/>
      <c r="E184" s="167"/>
      <c r="H184" s="662"/>
      <c r="I184" s="662"/>
    </row>
    <row r="185" spans="1:9">
      <c r="A185" s="171">
        <v>5316</v>
      </c>
      <c r="B185" s="170">
        <v>472200</v>
      </c>
      <c r="C185" s="169" t="s">
        <v>849</v>
      </c>
      <c r="D185" s="168"/>
      <c r="E185" s="167"/>
      <c r="H185" s="662"/>
      <c r="I185" s="662"/>
    </row>
    <row r="186" spans="1:9">
      <c r="A186" s="171">
        <v>5317</v>
      </c>
      <c r="B186" s="170">
        <v>472300</v>
      </c>
      <c r="C186" s="169" t="s">
        <v>850</v>
      </c>
      <c r="D186" s="168"/>
      <c r="E186" s="167"/>
      <c r="H186" s="662"/>
      <c r="I186" s="662"/>
    </row>
    <row r="187" spans="1:9">
      <c r="A187" s="171">
        <v>5318</v>
      </c>
      <c r="B187" s="170">
        <v>472400</v>
      </c>
      <c r="C187" s="169" t="s">
        <v>851</v>
      </c>
      <c r="D187" s="168"/>
      <c r="E187" s="167"/>
      <c r="H187" s="662"/>
      <c r="I187" s="662"/>
    </row>
    <row r="188" spans="1:9">
      <c r="A188" s="171">
        <v>5319</v>
      </c>
      <c r="B188" s="170">
        <v>472500</v>
      </c>
      <c r="C188" s="169" t="s">
        <v>40</v>
      </c>
      <c r="D188" s="168"/>
      <c r="E188" s="167"/>
      <c r="H188" s="662"/>
      <c r="I188" s="662"/>
    </row>
    <row r="189" spans="1:9">
      <c r="A189" s="171">
        <v>5320</v>
      </c>
      <c r="B189" s="170">
        <v>472600</v>
      </c>
      <c r="C189" s="169" t="s">
        <v>41</v>
      </c>
      <c r="D189" s="168"/>
      <c r="E189" s="167"/>
      <c r="H189" s="662"/>
      <c r="I189" s="662"/>
    </row>
    <row r="190" spans="1:9">
      <c r="A190" s="171">
        <v>5321</v>
      </c>
      <c r="B190" s="170">
        <v>472700</v>
      </c>
      <c r="C190" s="169" t="s">
        <v>852</v>
      </c>
      <c r="D190" s="168"/>
      <c r="E190" s="167"/>
      <c r="H190" s="662"/>
      <c r="I190" s="662"/>
    </row>
    <row r="191" spans="1:9">
      <c r="A191" s="171">
        <v>5322</v>
      </c>
      <c r="B191" s="170">
        <v>472800</v>
      </c>
      <c r="C191" s="169" t="s">
        <v>853</v>
      </c>
      <c r="D191" s="168"/>
      <c r="E191" s="167"/>
      <c r="H191" s="662"/>
      <c r="I191" s="662"/>
    </row>
    <row r="192" spans="1:9">
      <c r="A192" s="171">
        <v>5323</v>
      </c>
      <c r="B192" s="170">
        <v>472900</v>
      </c>
      <c r="C192" s="169" t="s">
        <v>658</v>
      </c>
      <c r="D192" s="168"/>
      <c r="E192" s="167"/>
      <c r="H192" s="662"/>
      <c r="I192" s="662"/>
    </row>
    <row r="193" spans="1:9">
      <c r="A193" s="175">
        <v>5324</v>
      </c>
      <c r="B193" s="174">
        <v>480000</v>
      </c>
      <c r="C193" s="173" t="s">
        <v>854</v>
      </c>
      <c r="D193" s="172">
        <f>D194+D197+D201+D203+D206+D208</f>
        <v>267</v>
      </c>
      <c r="E193" s="162"/>
      <c r="H193" s="661"/>
      <c r="I193" s="661"/>
    </row>
    <row r="194" spans="1:9">
      <c r="A194" s="175">
        <v>5325</v>
      </c>
      <c r="B194" s="174">
        <v>481000</v>
      </c>
      <c r="C194" s="173" t="s">
        <v>855</v>
      </c>
      <c r="D194" s="172">
        <f>D195+D196</f>
        <v>0</v>
      </c>
      <c r="E194" s="162"/>
      <c r="H194" s="661"/>
      <c r="I194" s="661"/>
    </row>
    <row r="195" spans="1:9" ht="25.5">
      <c r="A195" s="171">
        <v>5326</v>
      </c>
      <c r="B195" s="170">
        <v>481100</v>
      </c>
      <c r="C195" s="169" t="s">
        <v>363</v>
      </c>
      <c r="D195" s="168"/>
      <c r="E195" s="167"/>
      <c r="H195" s="662"/>
      <c r="I195" s="662"/>
    </row>
    <row r="196" spans="1:9">
      <c r="A196" s="171">
        <v>5327</v>
      </c>
      <c r="B196" s="170">
        <v>481900</v>
      </c>
      <c r="C196" s="169" t="s">
        <v>364</v>
      </c>
      <c r="D196" s="168"/>
      <c r="E196" s="167"/>
      <c r="H196" s="662"/>
      <c r="I196" s="662"/>
    </row>
    <row r="197" spans="1:9" ht="25.5">
      <c r="A197" s="175">
        <v>5328</v>
      </c>
      <c r="B197" s="174">
        <v>482000</v>
      </c>
      <c r="C197" s="173" t="s">
        <v>2517</v>
      </c>
      <c r="D197" s="172">
        <f>SUM(D198:D200)</f>
        <v>267</v>
      </c>
      <c r="E197" s="162"/>
      <c r="H197" s="661"/>
      <c r="I197" s="661"/>
    </row>
    <row r="198" spans="1:9">
      <c r="A198" s="171">
        <v>5329</v>
      </c>
      <c r="B198" s="170">
        <v>482100</v>
      </c>
      <c r="C198" s="169" t="s">
        <v>186</v>
      </c>
      <c r="D198" s="168">
        <v>267</v>
      </c>
      <c r="E198" s="167"/>
      <c r="H198" s="662"/>
      <c r="I198" s="662"/>
    </row>
    <row r="199" spans="1:9">
      <c r="A199" s="171">
        <v>5330</v>
      </c>
      <c r="B199" s="170">
        <v>482200</v>
      </c>
      <c r="C199" s="169" t="s">
        <v>61</v>
      </c>
      <c r="D199" s="168"/>
      <c r="E199" s="167"/>
      <c r="H199" s="662"/>
      <c r="I199" s="662"/>
    </row>
    <row r="200" spans="1:9">
      <c r="A200" s="171">
        <v>5331</v>
      </c>
      <c r="B200" s="170">
        <v>482300</v>
      </c>
      <c r="C200" s="169" t="s">
        <v>1816</v>
      </c>
      <c r="D200" s="168"/>
      <c r="E200" s="167"/>
      <c r="H200" s="662"/>
      <c r="I200" s="662"/>
    </row>
    <row r="201" spans="1:9">
      <c r="A201" s="175">
        <v>5332</v>
      </c>
      <c r="B201" s="174">
        <v>483000</v>
      </c>
      <c r="C201" s="173" t="s">
        <v>857</v>
      </c>
      <c r="D201" s="172">
        <f>D202</f>
        <v>0</v>
      </c>
      <c r="E201" s="162"/>
      <c r="H201" s="661"/>
      <c r="I201" s="661"/>
    </row>
    <row r="202" spans="1:9">
      <c r="A202" s="171">
        <v>5333</v>
      </c>
      <c r="B202" s="170">
        <v>483100</v>
      </c>
      <c r="C202" s="169" t="s">
        <v>0</v>
      </c>
      <c r="D202" s="168"/>
      <c r="E202" s="167"/>
      <c r="H202" s="662"/>
      <c r="I202" s="662"/>
    </row>
    <row r="203" spans="1:9" ht="38.25">
      <c r="A203" s="175">
        <v>5334</v>
      </c>
      <c r="B203" s="174">
        <v>484000</v>
      </c>
      <c r="C203" s="173" t="s">
        <v>858</v>
      </c>
      <c r="D203" s="172">
        <f>D204+D205</f>
        <v>0</v>
      </c>
      <c r="E203" s="162"/>
      <c r="H203" s="661"/>
      <c r="I203" s="661"/>
    </row>
    <row r="204" spans="1:9">
      <c r="A204" s="171">
        <v>5335</v>
      </c>
      <c r="B204" s="170">
        <v>484100</v>
      </c>
      <c r="C204" s="169" t="s">
        <v>581</v>
      </c>
      <c r="D204" s="168"/>
      <c r="E204" s="167"/>
      <c r="H204" s="662"/>
      <c r="I204" s="662"/>
    </row>
    <row r="205" spans="1:9">
      <c r="A205" s="171">
        <v>5336</v>
      </c>
      <c r="B205" s="170">
        <v>484200</v>
      </c>
      <c r="C205" s="169" t="s">
        <v>455</v>
      </c>
      <c r="D205" s="168"/>
      <c r="E205" s="167"/>
      <c r="H205" s="662"/>
      <c r="I205" s="662"/>
    </row>
    <row r="206" spans="1:9" ht="25.5">
      <c r="A206" s="175">
        <v>5337</v>
      </c>
      <c r="B206" s="174">
        <v>485000</v>
      </c>
      <c r="C206" s="173" t="s">
        <v>859</v>
      </c>
      <c r="D206" s="172">
        <f>D207</f>
        <v>0</v>
      </c>
      <c r="E206" s="162"/>
      <c r="H206" s="661"/>
      <c r="I206" s="661"/>
    </row>
    <row r="207" spans="1:9">
      <c r="A207" s="171">
        <v>5338</v>
      </c>
      <c r="B207" s="170">
        <v>485100</v>
      </c>
      <c r="C207" s="169" t="s">
        <v>860</v>
      </c>
      <c r="D207" s="168"/>
      <c r="E207" s="167"/>
      <c r="H207" s="662"/>
      <c r="I207" s="662"/>
    </row>
    <row r="208" spans="1:9" ht="25.5">
      <c r="A208" s="175">
        <v>5339</v>
      </c>
      <c r="B208" s="174">
        <v>489000</v>
      </c>
      <c r="C208" s="173" t="s">
        <v>861</v>
      </c>
      <c r="D208" s="172">
        <f>D209</f>
        <v>0</v>
      </c>
      <c r="E208" s="162"/>
      <c r="H208" s="661"/>
      <c r="I208" s="661"/>
    </row>
    <row r="209" spans="1:9" ht="25.5">
      <c r="A209" s="171">
        <v>5340</v>
      </c>
      <c r="B209" s="170">
        <v>489100</v>
      </c>
      <c r="C209" s="169" t="s">
        <v>582</v>
      </c>
      <c r="D209" s="168"/>
      <c r="E209" s="167"/>
      <c r="H209" s="662"/>
      <c r="I209" s="662"/>
    </row>
    <row r="210" spans="1:9" ht="25.5">
      <c r="A210" s="175">
        <v>5341</v>
      </c>
      <c r="B210" s="174">
        <v>500000</v>
      </c>
      <c r="C210" s="173" t="s">
        <v>862</v>
      </c>
      <c r="D210" s="172">
        <f>D211+D233+D242+D245+D253</f>
        <v>0</v>
      </c>
      <c r="E210" s="162"/>
      <c r="H210" s="661"/>
      <c r="I210" s="661"/>
    </row>
    <row r="211" spans="1:9">
      <c r="A211" s="175">
        <v>5342</v>
      </c>
      <c r="B211" s="174">
        <v>510000</v>
      </c>
      <c r="C211" s="173" t="s">
        <v>863</v>
      </c>
      <c r="D211" s="172">
        <f>D212+D217+D227+D229+D231</f>
        <v>0</v>
      </c>
      <c r="E211" s="162"/>
      <c r="H211" s="661"/>
      <c r="I211" s="661"/>
    </row>
    <row r="212" spans="1:9">
      <c r="A212" s="175">
        <v>5343</v>
      </c>
      <c r="B212" s="174">
        <v>511000</v>
      </c>
      <c r="C212" s="173" t="s">
        <v>864</v>
      </c>
      <c r="D212" s="172">
        <f>SUM(D213:D216)</f>
        <v>0</v>
      </c>
      <c r="E212" s="162"/>
      <c r="H212" s="661"/>
      <c r="I212" s="661"/>
    </row>
    <row r="213" spans="1:9">
      <c r="A213" s="171">
        <v>5344</v>
      </c>
      <c r="B213" s="170">
        <v>511100</v>
      </c>
      <c r="C213" s="169" t="s">
        <v>571</v>
      </c>
      <c r="D213" s="168"/>
      <c r="E213" s="167"/>
      <c r="H213" s="662"/>
      <c r="I213" s="662"/>
    </row>
    <row r="214" spans="1:9">
      <c r="A214" s="171">
        <v>5345</v>
      </c>
      <c r="B214" s="170">
        <v>511200</v>
      </c>
      <c r="C214" s="169" t="s">
        <v>572</v>
      </c>
      <c r="D214" s="168"/>
      <c r="E214" s="167"/>
      <c r="H214" s="662"/>
      <c r="I214" s="662"/>
    </row>
    <row r="215" spans="1:9">
      <c r="A215" s="171">
        <v>5346</v>
      </c>
      <c r="B215" s="170">
        <v>511300</v>
      </c>
      <c r="C215" s="169" t="s">
        <v>573</v>
      </c>
      <c r="D215" s="168"/>
      <c r="E215" s="167"/>
      <c r="H215" s="662"/>
      <c r="I215" s="662"/>
    </row>
    <row r="216" spans="1:9">
      <c r="A216" s="171">
        <v>5347</v>
      </c>
      <c r="B216" s="170">
        <v>511400</v>
      </c>
      <c r="C216" s="169" t="s">
        <v>574</v>
      </c>
      <c r="D216" s="168"/>
      <c r="E216" s="167"/>
      <c r="H216" s="662"/>
      <c r="I216" s="662"/>
    </row>
    <row r="217" spans="1:9">
      <c r="A217" s="175">
        <v>5348</v>
      </c>
      <c r="B217" s="174">
        <v>512000</v>
      </c>
      <c r="C217" s="173" t="s">
        <v>865</v>
      </c>
      <c r="D217" s="172">
        <f>SUM(D218:D226)</f>
        <v>0</v>
      </c>
      <c r="E217" s="162"/>
      <c r="H217" s="661"/>
      <c r="I217" s="661"/>
    </row>
    <row r="218" spans="1:9">
      <c r="A218" s="171">
        <v>5349</v>
      </c>
      <c r="B218" s="170">
        <v>512100</v>
      </c>
      <c r="C218" s="169" t="s">
        <v>575</v>
      </c>
      <c r="D218" s="168"/>
      <c r="E218" s="167"/>
      <c r="H218" s="662"/>
      <c r="I218" s="662"/>
    </row>
    <row r="219" spans="1:9">
      <c r="A219" s="171">
        <v>5350</v>
      </c>
      <c r="B219" s="170">
        <v>512200</v>
      </c>
      <c r="C219" s="169" t="s">
        <v>183</v>
      </c>
      <c r="D219" s="168"/>
      <c r="E219" s="167"/>
      <c r="H219" s="662"/>
      <c r="I219" s="662"/>
    </row>
    <row r="220" spans="1:9">
      <c r="A220" s="171">
        <v>5351</v>
      </c>
      <c r="B220" s="170">
        <v>512300</v>
      </c>
      <c r="C220" s="169" t="s">
        <v>184</v>
      </c>
      <c r="D220" s="168"/>
      <c r="E220" s="167"/>
      <c r="H220" s="662"/>
      <c r="I220" s="662"/>
    </row>
    <row r="221" spans="1:9">
      <c r="A221" s="171">
        <v>5352</v>
      </c>
      <c r="B221" s="170">
        <v>512400</v>
      </c>
      <c r="C221" s="169" t="s">
        <v>346</v>
      </c>
      <c r="D221" s="168"/>
      <c r="E221" s="167"/>
      <c r="H221" s="662"/>
      <c r="I221" s="662"/>
    </row>
    <row r="222" spans="1:9">
      <c r="A222" s="171">
        <v>5353</v>
      </c>
      <c r="B222" s="170">
        <v>512500</v>
      </c>
      <c r="C222" s="169" t="s">
        <v>185</v>
      </c>
      <c r="D222" s="168"/>
      <c r="E222" s="167"/>
      <c r="H222" s="662"/>
      <c r="I222" s="662"/>
    </row>
    <row r="223" spans="1:9">
      <c r="A223" s="171">
        <v>5354</v>
      </c>
      <c r="B223" s="170">
        <v>512600</v>
      </c>
      <c r="C223" s="169" t="s">
        <v>754</v>
      </c>
      <c r="D223" s="168"/>
      <c r="E223" s="167"/>
      <c r="H223" s="662"/>
      <c r="I223" s="662"/>
    </row>
    <row r="224" spans="1:9">
      <c r="A224" s="171">
        <v>5355</v>
      </c>
      <c r="B224" s="170">
        <v>512700</v>
      </c>
      <c r="C224" s="169" t="s">
        <v>103</v>
      </c>
      <c r="D224" s="168"/>
      <c r="E224" s="167"/>
      <c r="H224" s="662"/>
      <c r="I224" s="662"/>
    </row>
    <row r="225" spans="1:9">
      <c r="A225" s="171">
        <v>5356</v>
      </c>
      <c r="B225" s="170">
        <v>512800</v>
      </c>
      <c r="C225" s="169" t="s">
        <v>104</v>
      </c>
      <c r="D225" s="168"/>
      <c r="E225" s="167"/>
      <c r="H225" s="662"/>
      <c r="I225" s="662"/>
    </row>
    <row r="226" spans="1:9">
      <c r="A226" s="171">
        <v>5357</v>
      </c>
      <c r="B226" s="170">
        <v>512900</v>
      </c>
      <c r="C226" s="169" t="s">
        <v>576</v>
      </c>
      <c r="D226" s="168"/>
      <c r="E226" s="167"/>
      <c r="H226" s="662"/>
      <c r="I226" s="662"/>
    </row>
    <row r="227" spans="1:9">
      <c r="A227" s="175">
        <v>5358</v>
      </c>
      <c r="B227" s="174">
        <v>513000</v>
      </c>
      <c r="C227" s="173" t="s">
        <v>866</v>
      </c>
      <c r="D227" s="172">
        <f>D228</f>
        <v>0</v>
      </c>
      <c r="E227" s="162"/>
      <c r="H227" s="661"/>
      <c r="I227" s="661"/>
    </row>
    <row r="228" spans="1:9">
      <c r="A228" s="171">
        <v>5359</v>
      </c>
      <c r="B228" s="170">
        <v>513100</v>
      </c>
      <c r="C228" s="169" t="s">
        <v>583</v>
      </c>
      <c r="D228" s="168"/>
      <c r="E228" s="167"/>
      <c r="H228" s="662"/>
      <c r="I228" s="662"/>
    </row>
    <row r="229" spans="1:9">
      <c r="A229" s="175">
        <v>5360</v>
      </c>
      <c r="B229" s="174">
        <v>514000</v>
      </c>
      <c r="C229" s="173" t="s">
        <v>867</v>
      </c>
      <c r="D229" s="172">
        <f>D230</f>
        <v>0</v>
      </c>
      <c r="E229" s="162"/>
      <c r="H229" s="661"/>
      <c r="I229" s="661"/>
    </row>
    <row r="230" spans="1:9">
      <c r="A230" s="171">
        <v>5361</v>
      </c>
      <c r="B230" s="170">
        <v>514100</v>
      </c>
      <c r="C230" s="169" t="s">
        <v>577</v>
      </c>
      <c r="D230" s="168"/>
      <c r="E230" s="167"/>
      <c r="H230" s="662"/>
      <c r="I230" s="662"/>
    </row>
    <row r="231" spans="1:9">
      <c r="A231" s="175">
        <v>5362</v>
      </c>
      <c r="B231" s="174">
        <v>515000</v>
      </c>
      <c r="C231" s="173" t="s">
        <v>868</v>
      </c>
      <c r="D231" s="172">
        <f>D232</f>
        <v>0</v>
      </c>
      <c r="E231" s="162"/>
      <c r="H231" s="661"/>
      <c r="I231" s="661"/>
    </row>
    <row r="232" spans="1:9">
      <c r="A232" s="171">
        <v>5363</v>
      </c>
      <c r="B232" s="170">
        <v>515100</v>
      </c>
      <c r="C232" s="169" t="s">
        <v>462</v>
      </c>
      <c r="D232" s="168"/>
      <c r="E232" s="167"/>
      <c r="H232" s="662"/>
      <c r="I232" s="662"/>
    </row>
    <row r="233" spans="1:9">
      <c r="A233" s="175">
        <v>5364</v>
      </c>
      <c r="B233" s="174">
        <v>520000</v>
      </c>
      <c r="C233" s="173" t="s">
        <v>869</v>
      </c>
      <c r="D233" s="172">
        <f>D234+D236+D240</f>
        <v>0</v>
      </c>
      <c r="E233" s="162"/>
      <c r="H233" s="661"/>
      <c r="I233" s="661"/>
    </row>
    <row r="234" spans="1:9">
      <c r="A234" s="175">
        <v>5365</v>
      </c>
      <c r="B234" s="174">
        <v>521000</v>
      </c>
      <c r="C234" s="173" t="s">
        <v>870</v>
      </c>
      <c r="D234" s="172">
        <f>D235</f>
        <v>0</v>
      </c>
      <c r="E234" s="162"/>
      <c r="H234" s="661"/>
      <c r="I234" s="661"/>
    </row>
    <row r="235" spans="1:9">
      <c r="A235" s="171">
        <v>5366</v>
      </c>
      <c r="B235" s="170">
        <v>521100</v>
      </c>
      <c r="C235" s="169" t="s">
        <v>334</v>
      </c>
      <c r="D235" s="168"/>
      <c r="E235" s="167"/>
      <c r="H235" s="662"/>
      <c r="I235" s="662"/>
    </row>
    <row r="236" spans="1:9">
      <c r="A236" s="175">
        <v>5367</v>
      </c>
      <c r="B236" s="174">
        <v>522000</v>
      </c>
      <c r="C236" s="173" t="s">
        <v>871</v>
      </c>
      <c r="D236" s="172">
        <f>SUM(D237:D239)</f>
        <v>0</v>
      </c>
      <c r="E236" s="162"/>
      <c r="H236" s="661"/>
      <c r="I236" s="661"/>
    </row>
    <row r="237" spans="1:9">
      <c r="A237" s="171">
        <v>5368</v>
      </c>
      <c r="B237" s="170">
        <v>522100</v>
      </c>
      <c r="C237" s="169" t="s">
        <v>536</v>
      </c>
      <c r="D237" s="168"/>
      <c r="E237" s="167"/>
      <c r="H237" s="662"/>
      <c r="I237" s="662"/>
    </row>
    <row r="238" spans="1:9">
      <c r="A238" s="171">
        <v>5369</v>
      </c>
      <c r="B238" s="170">
        <v>522200</v>
      </c>
      <c r="C238" s="169" t="s">
        <v>328</v>
      </c>
      <c r="D238" s="168"/>
      <c r="E238" s="167"/>
      <c r="H238" s="662"/>
      <c r="I238" s="662"/>
    </row>
    <row r="239" spans="1:9">
      <c r="A239" s="171">
        <v>5370</v>
      </c>
      <c r="B239" s="170">
        <v>522300</v>
      </c>
      <c r="C239" s="169" t="s">
        <v>329</v>
      </c>
      <c r="D239" s="168"/>
      <c r="E239" s="167"/>
      <c r="H239" s="662"/>
      <c r="I239" s="662"/>
    </row>
    <row r="240" spans="1:9">
      <c r="A240" s="175">
        <v>5371</v>
      </c>
      <c r="B240" s="174">
        <v>523000</v>
      </c>
      <c r="C240" s="173" t="s">
        <v>872</v>
      </c>
      <c r="D240" s="172">
        <f>D241</f>
        <v>0</v>
      </c>
      <c r="E240" s="162"/>
      <c r="H240" s="661"/>
      <c r="I240" s="661"/>
    </row>
    <row r="241" spans="1:9">
      <c r="A241" s="171">
        <v>5372</v>
      </c>
      <c r="B241" s="170">
        <v>523100</v>
      </c>
      <c r="C241" s="169" t="s">
        <v>330</v>
      </c>
      <c r="D241" s="168"/>
      <c r="E241" s="167"/>
      <c r="H241" s="662"/>
      <c r="I241" s="662"/>
    </row>
    <row r="242" spans="1:9">
      <c r="A242" s="175">
        <v>5373</v>
      </c>
      <c r="B242" s="174">
        <v>530000</v>
      </c>
      <c r="C242" s="173" t="s">
        <v>873</v>
      </c>
      <c r="D242" s="172">
        <f>D243</f>
        <v>0</v>
      </c>
      <c r="E242" s="162"/>
      <c r="H242" s="661"/>
      <c r="I242" s="661"/>
    </row>
    <row r="243" spans="1:9">
      <c r="A243" s="175">
        <v>5374</v>
      </c>
      <c r="B243" s="174">
        <v>531000</v>
      </c>
      <c r="C243" s="173" t="s">
        <v>874</v>
      </c>
      <c r="D243" s="172">
        <f>D244</f>
        <v>0</v>
      </c>
      <c r="E243" s="162"/>
      <c r="H243" s="661"/>
      <c r="I243" s="661"/>
    </row>
    <row r="244" spans="1:9">
      <c r="A244" s="171">
        <v>5375</v>
      </c>
      <c r="B244" s="170">
        <v>531100</v>
      </c>
      <c r="C244" s="169" t="s">
        <v>437</v>
      </c>
      <c r="D244" s="168"/>
      <c r="E244" s="167"/>
      <c r="H244" s="662"/>
      <c r="I244" s="662"/>
    </row>
    <row r="245" spans="1:9">
      <c r="A245" s="175">
        <v>5376</v>
      </c>
      <c r="B245" s="174">
        <v>540000</v>
      </c>
      <c r="C245" s="173" t="s">
        <v>875</v>
      </c>
      <c r="D245" s="172">
        <f>D246+D248+D250</f>
        <v>0</v>
      </c>
      <c r="E245" s="162"/>
      <c r="H245" s="661"/>
      <c r="I245" s="661"/>
    </row>
    <row r="246" spans="1:9">
      <c r="A246" s="175">
        <v>5377</v>
      </c>
      <c r="B246" s="174">
        <v>541000</v>
      </c>
      <c r="C246" s="173" t="s">
        <v>876</v>
      </c>
      <c r="D246" s="172">
        <f>D247</f>
        <v>0</v>
      </c>
      <c r="E246" s="162"/>
      <c r="H246" s="661"/>
      <c r="I246" s="661"/>
    </row>
    <row r="247" spans="1:9">
      <c r="A247" s="171">
        <v>5378</v>
      </c>
      <c r="B247" s="170">
        <v>541100</v>
      </c>
      <c r="C247" s="169" t="s">
        <v>368</v>
      </c>
      <c r="D247" s="168"/>
      <c r="E247" s="167"/>
      <c r="H247" s="662"/>
      <c r="I247" s="662"/>
    </row>
    <row r="248" spans="1:9">
      <c r="A248" s="175">
        <v>5379</v>
      </c>
      <c r="B248" s="174">
        <v>542000</v>
      </c>
      <c r="C248" s="173" t="s">
        <v>877</v>
      </c>
      <c r="D248" s="172">
        <f>D249</f>
        <v>0</v>
      </c>
      <c r="E248" s="162"/>
      <c r="H248" s="661"/>
      <c r="I248" s="661"/>
    </row>
    <row r="249" spans="1:9">
      <c r="A249" s="171">
        <v>5380</v>
      </c>
      <c r="B249" s="170">
        <v>542100</v>
      </c>
      <c r="C249" s="169" t="s">
        <v>331</v>
      </c>
      <c r="D249" s="168"/>
      <c r="E249" s="167"/>
      <c r="H249" s="662"/>
      <c r="I249" s="662"/>
    </row>
    <row r="250" spans="1:9">
      <c r="A250" s="175">
        <v>5381</v>
      </c>
      <c r="B250" s="174">
        <v>543000</v>
      </c>
      <c r="C250" s="173" t="s">
        <v>878</v>
      </c>
      <c r="D250" s="172">
        <f>D251+D252</f>
        <v>0</v>
      </c>
      <c r="E250" s="162"/>
      <c r="H250" s="661"/>
      <c r="I250" s="661"/>
    </row>
    <row r="251" spans="1:9">
      <c r="A251" s="171">
        <v>5382</v>
      </c>
      <c r="B251" s="170">
        <v>543100</v>
      </c>
      <c r="C251" s="169" t="s">
        <v>332</v>
      </c>
      <c r="D251" s="168"/>
      <c r="E251" s="167"/>
      <c r="H251" s="662"/>
      <c r="I251" s="662"/>
    </row>
    <row r="252" spans="1:9">
      <c r="A252" s="171">
        <v>5383</v>
      </c>
      <c r="B252" s="170">
        <v>543200</v>
      </c>
      <c r="C252" s="169" t="s">
        <v>333</v>
      </c>
      <c r="D252" s="168"/>
      <c r="E252" s="167"/>
      <c r="H252" s="662"/>
      <c r="I252" s="662"/>
    </row>
    <row r="253" spans="1:9" ht="38.25">
      <c r="A253" s="175">
        <v>5384</v>
      </c>
      <c r="B253" s="174">
        <v>550000</v>
      </c>
      <c r="C253" s="173" t="s">
        <v>879</v>
      </c>
      <c r="D253" s="172">
        <f>D254</f>
        <v>0</v>
      </c>
      <c r="E253" s="162"/>
      <c r="H253" s="661"/>
      <c r="I253" s="661"/>
    </row>
    <row r="254" spans="1:9" ht="38.25">
      <c r="A254" s="175">
        <v>5385</v>
      </c>
      <c r="B254" s="174">
        <v>551000</v>
      </c>
      <c r="C254" s="173" t="s">
        <v>880</v>
      </c>
      <c r="D254" s="172">
        <f>D255</f>
        <v>0</v>
      </c>
      <c r="E254" s="162"/>
      <c r="H254" s="661"/>
      <c r="I254" s="661"/>
    </row>
    <row r="255" spans="1:9" ht="25.5">
      <c r="A255" s="171">
        <v>5386</v>
      </c>
      <c r="B255" s="170">
        <v>551100</v>
      </c>
      <c r="C255" s="169" t="s">
        <v>643</v>
      </c>
      <c r="D255" s="168"/>
      <c r="E255" s="167"/>
      <c r="H255" s="662"/>
      <c r="I255" s="662"/>
    </row>
    <row r="256" spans="1:9" ht="25.5">
      <c r="A256" s="175">
        <v>5387</v>
      </c>
      <c r="B256" s="174">
        <v>600000</v>
      </c>
      <c r="C256" s="173" t="s">
        <v>881</v>
      </c>
      <c r="D256" s="172">
        <f>D257+D282</f>
        <v>0</v>
      </c>
      <c r="E256" s="162"/>
      <c r="H256" s="661"/>
      <c r="I256" s="661"/>
    </row>
    <row r="257" spans="1:9">
      <c r="A257" s="175">
        <v>5388</v>
      </c>
      <c r="B257" s="174">
        <v>610000</v>
      </c>
      <c r="C257" s="173" t="s">
        <v>882</v>
      </c>
      <c r="D257" s="172">
        <f>D258+D268+D276+D278+D280</f>
        <v>0</v>
      </c>
      <c r="E257" s="162"/>
      <c r="H257" s="661"/>
      <c r="I257" s="661"/>
    </row>
    <row r="258" spans="1:9">
      <c r="A258" s="175">
        <v>5389</v>
      </c>
      <c r="B258" s="174">
        <v>611000</v>
      </c>
      <c r="C258" s="173" t="s">
        <v>883</v>
      </c>
      <c r="D258" s="172">
        <f>SUM(D259:D267)</f>
        <v>0</v>
      </c>
      <c r="E258" s="162"/>
      <c r="H258" s="661"/>
      <c r="I258" s="661"/>
    </row>
    <row r="259" spans="1:9">
      <c r="A259" s="171">
        <v>5390</v>
      </c>
      <c r="B259" s="170">
        <v>611100</v>
      </c>
      <c r="C259" s="169" t="s">
        <v>344</v>
      </c>
      <c r="D259" s="168"/>
      <c r="E259" s="167"/>
      <c r="H259" s="662"/>
      <c r="I259" s="662"/>
    </row>
    <row r="260" spans="1:9">
      <c r="A260" s="171">
        <v>5391</v>
      </c>
      <c r="B260" s="170">
        <v>611200</v>
      </c>
      <c r="C260" s="169" t="s">
        <v>345</v>
      </c>
      <c r="D260" s="168"/>
      <c r="E260" s="167"/>
      <c r="H260" s="662"/>
      <c r="I260" s="662"/>
    </row>
    <row r="261" spans="1:9">
      <c r="A261" s="171">
        <v>5392</v>
      </c>
      <c r="B261" s="170">
        <v>611300</v>
      </c>
      <c r="C261" s="169" t="s">
        <v>490</v>
      </c>
      <c r="D261" s="168"/>
      <c r="E261" s="167"/>
      <c r="H261" s="662"/>
      <c r="I261" s="662"/>
    </row>
    <row r="262" spans="1:9">
      <c r="A262" s="171">
        <v>5393</v>
      </c>
      <c r="B262" s="170">
        <v>611400</v>
      </c>
      <c r="C262" s="169" t="s">
        <v>491</v>
      </c>
      <c r="D262" s="168"/>
      <c r="E262" s="167"/>
      <c r="H262" s="662"/>
      <c r="I262" s="662"/>
    </row>
    <row r="263" spans="1:9">
      <c r="A263" s="171">
        <v>5394</v>
      </c>
      <c r="B263" s="170">
        <v>611500</v>
      </c>
      <c r="C263" s="169" t="s">
        <v>492</v>
      </c>
      <c r="D263" s="168"/>
      <c r="E263" s="167"/>
      <c r="H263" s="662"/>
      <c r="I263" s="662"/>
    </row>
    <row r="264" spans="1:9">
      <c r="A264" s="171">
        <v>5395</v>
      </c>
      <c r="B264" s="170">
        <v>611600</v>
      </c>
      <c r="C264" s="169" t="s">
        <v>493</v>
      </c>
      <c r="D264" s="168"/>
      <c r="E264" s="167"/>
      <c r="H264" s="662"/>
      <c r="I264" s="662"/>
    </row>
    <row r="265" spans="1:9">
      <c r="A265" s="171">
        <v>5396</v>
      </c>
      <c r="B265" s="170">
        <v>611700</v>
      </c>
      <c r="C265" s="169" t="s">
        <v>884</v>
      </c>
      <c r="D265" s="168"/>
      <c r="E265" s="167"/>
      <c r="H265" s="662"/>
      <c r="I265" s="662"/>
    </row>
    <row r="266" spans="1:9">
      <c r="A266" s="171">
        <v>5397</v>
      </c>
      <c r="B266" s="170">
        <v>611800</v>
      </c>
      <c r="C266" s="169" t="s">
        <v>494</v>
      </c>
      <c r="D266" s="168"/>
      <c r="E266" s="167"/>
      <c r="H266" s="662"/>
      <c r="I266" s="662"/>
    </row>
    <row r="267" spans="1:9">
      <c r="A267" s="171">
        <v>5398</v>
      </c>
      <c r="B267" s="170">
        <v>611900</v>
      </c>
      <c r="C267" s="169" t="s">
        <v>193</v>
      </c>
      <c r="D267" s="168"/>
      <c r="E267" s="167"/>
      <c r="H267" s="662"/>
      <c r="I267" s="662"/>
    </row>
    <row r="268" spans="1:9">
      <c r="A268" s="175">
        <v>5399</v>
      </c>
      <c r="B268" s="174">
        <v>612000</v>
      </c>
      <c r="C268" s="173" t="s">
        <v>885</v>
      </c>
      <c r="D268" s="172">
        <f>SUM(D269:D275)</f>
        <v>0</v>
      </c>
      <c r="E268" s="162"/>
      <c r="H268" s="661"/>
      <c r="I268" s="661"/>
    </row>
    <row r="269" spans="1:9" ht="25.5">
      <c r="A269" s="171">
        <v>5400</v>
      </c>
      <c r="B269" s="170">
        <v>612100</v>
      </c>
      <c r="C269" s="169" t="s">
        <v>755</v>
      </c>
      <c r="D269" s="168"/>
      <c r="E269" s="167"/>
      <c r="H269" s="662"/>
      <c r="I269" s="662"/>
    </row>
    <row r="270" spans="1:9">
      <c r="A270" s="171">
        <v>5401</v>
      </c>
      <c r="B270" s="170">
        <v>612200</v>
      </c>
      <c r="C270" s="169" t="s">
        <v>495</v>
      </c>
      <c r="D270" s="168"/>
      <c r="E270" s="167"/>
      <c r="H270" s="662"/>
      <c r="I270" s="662"/>
    </row>
    <row r="271" spans="1:9">
      <c r="A271" s="171">
        <v>5402</v>
      </c>
      <c r="B271" s="170">
        <v>612300</v>
      </c>
      <c r="C271" s="169" t="s">
        <v>105</v>
      </c>
      <c r="D271" s="168"/>
      <c r="E271" s="167"/>
      <c r="H271" s="662"/>
      <c r="I271" s="662"/>
    </row>
    <row r="272" spans="1:9">
      <c r="A272" s="171">
        <v>5403</v>
      </c>
      <c r="B272" s="170">
        <v>612400</v>
      </c>
      <c r="C272" s="169" t="s">
        <v>886</v>
      </c>
      <c r="D272" s="168"/>
      <c r="E272" s="167"/>
      <c r="H272" s="662"/>
      <c r="I272" s="662"/>
    </row>
    <row r="273" spans="1:9">
      <c r="A273" s="171">
        <v>5404</v>
      </c>
      <c r="B273" s="170">
        <v>612500</v>
      </c>
      <c r="C273" s="169" t="s">
        <v>887</v>
      </c>
      <c r="D273" s="168"/>
      <c r="E273" s="167"/>
      <c r="H273" s="662"/>
      <c r="I273" s="662"/>
    </row>
    <row r="274" spans="1:9">
      <c r="A274" s="171">
        <v>5405</v>
      </c>
      <c r="B274" s="170">
        <v>612600</v>
      </c>
      <c r="C274" s="169" t="s">
        <v>106</v>
      </c>
      <c r="D274" s="168"/>
      <c r="E274" s="167"/>
      <c r="H274" s="662"/>
      <c r="I274" s="662"/>
    </row>
    <row r="275" spans="1:9">
      <c r="A275" s="171">
        <v>5406</v>
      </c>
      <c r="B275" s="170">
        <v>612900</v>
      </c>
      <c r="C275" s="169" t="s">
        <v>665</v>
      </c>
      <c r="D275" s="168"/>
      <c r="E275" s="167"/>
      <c r="H275" s="662"/>
      <c r="I275" s="662"/>
    </row>
    <row r="276" spans="1:9">
      <c r="A276" s="175">
        <v>5407</v>
      </c>
      <c r="B276" s="174">
        <v>613000</v>
      </c>
      <c r="C276" s="173" t="s">
        <v>888</v>
      </c>
      <c r="D276" s="172">
        <f>D277</f>
        <v>0</v>
      </c>
      <c r="E276" s="162"/>
      <c r="H276" s="661"/>
      <c r="I276" s="661"/>
    </row>
    <row r="277" spans="1:9">
      <c r="A277" s="171">
        <v>5408</v>
      </c>
      <c r="B277" s="170">
        <v>613100</v>
      </c>
      <c r="C277" s="169" t="s">
        <v>107</v>
      </c>
      <c r="D277" s="168"/>
      <c r="E277" s="167"/>
      <c r="H277" s="662"/>
      <c r="I277" s="662"/>
    </row>
    <row r="278" spans="1:9">
      <c r="A278" s="175">
        <v>5409</v>
      </c>
      <c r="B278" s="174">
        <v>614000</v>
      </c>
      <c r="C278" s="173" t="s">
        <v>889</v>
      </c>
      <c r="D278" s="172">
        <f>D279</f>
        <v>0</v>
      </c>
      <c r="E278" s="162"/>
      <c r="H278" s="661"/>
      <c r="I278" s="661"/>
    </row>
    <row r="279" spans="1:9">
      <c r="A279" s="171">
        <v>5410</v>
      </c>
      <c r="B279" s="170">
        <v>614100</v>
      </c>
      <c r="C279" s="169" t="s">
        <v>149</v>
      </c>
      <c r="D279" s="168"/>
      <c r="E279" s="167"/>
      <c r="H279" s="662"/>
      <c r="I279" s="662"/>
    </row>
    <row r="280" spans="1:9" ht="25.5">
      <c r="A280" s="175">
        <v>5411</v>
      </c>
      <c r="B280" s="174">
        <v>615000</v>
      </c>
      <c r="C280" s="173" t="s">
        <v>890</v>
      </c>
      <c r="D280" s="172">
        <f>D281</f>
        <v>0</v>
      </c>
      <c r="E280" s="162"/>
      <c r="H280" s="661"/>
      <c r="I280" s="661"/>
    </row>
    <row r="281" spans="1:9">
      <c r="A281" s="171">
        <v>5412</v>
      </c>
      <c r="B281" s="170">
        <v>615100</v>
      </c>
      <c r="C281" s="169" t="s">
        <v>756</v>
      </c>
      <c r="D281" s="168"/>
      <c r="E281" s="167"/>
      <c r="H281" s="662"/>
      <c r="I281" s="662"/>
    </row>
    <row r="282" spans="1:9">
      <c r="A282" s="175">
        <v>5413</v>
      </c>
      <c r="B282" s="174">
        <v>620000</v>
      </c>
      <c r="C282" s="173" t="s">
        <v>891</v>
      </c>
      <c r="D282" s="172">
        <f>D283+D293+D302</f>
        <v>0</v>
      </c>
      <c r="E282" s="162"/>
      <c r="H282" s="661"/>
      <c r="I282" s="661"/>
    </row>
    <row r="283" spans="1:9">
      <c r="A283" s="175">
        <v>5414</v>
      </c>
      <c r="B283" s="174">
        <v>621000</v>
      </c>
      <c r="C283" s="173" t="s">
        <v>892</v>
      </c>
      <c r="D283" s="172">
        <f>SUM(D284:D292)</f>
        <v>0</v>
      </c>
      <c r="E283" s="162"/>
      <c r="H283" s="661"/>
      <c r="I283" s="661"/>
    </row>
    <row r="284" spans="1:9">
      <c r="A284" s="171">
        <v>5415</v>
      </c>
      <c r="B284" s="170">
        <v>621100</v>
      </c>
      <c r="C284" s="169" t="s">
        <v>108</v>
      </c>
      <c r="D284" s="168"/>
      <c r="E284" s="167"/>
      <c r="H284" s="662"/>
      <c r="I284" s="662"/>
    </row>
    <row r="285" spans="1:9">
      <c r="A285" s="171">
        <v>5416</v>
      </c>
      <c r="B285" s="170">
        <v>621200</v>
      </c>
      <c r="C285" s="169" t="s">
        <v>335</v>
      </c>
      <c r="D285" s="168"/>
      <c r="E285" s="167"/>
      <c r="H285" s="662"/>
      <c r="I285" s="662"/>
    </row>
    <row r="286" spans="1:9">
      <c r="A286" s="171">
        <v>5417</v>
      </c>
      <c r="B286" s="170">
        <v>621300</v>
      </c>
      <c r="C286" s="169" t="s">
        <v>487</v>
      </c>
      <c r="D286" s="168"/>
      <c r="E286" s="167"/>
      <c r="H286" s="662"/>
      <c r="I286" s="662"/>
    </row>
    <row r="287" spans="1:9">
      <c r="A287" s="171">
        <v>5418</v>
      </c>
      <c r="B287" s="170">
        <v>621400</v>
      </c>
      <c r="C287" s="169" t="s">
        <v>150</v>
      </c>
      <c r="D287" s="168"/>
      <c r="E287" s="167"/>
      <c r="H287" s="662"/>
      <c r="I287" s="662"/>
    </row>
    <row r="288" spans="1:9">
      <c r="A288" s="171">
        <v>5419</v>
      </c>
      <c r="B288" s="170">
        <v>621500</v>
      </c>
      <c r="C288" s="169" t="s">
        <v>109</v>
      </c>
      <c r="D288" s="168"/>
      <c r="E288" s="167"/>
      <c r="H288" s="662"/>
      <c r="I288" s="662"/>
    </row>
    <row r="289" spans="1:9">
      <c r="A289" s="171">
        <v>5420</v>
      </c>
      <c r="B289" s="170">
        <v>621600</v>
      </c>
      <c r="C289" s="169" t="s">
        <v>488</v>
      </c>
      <c r="D289" s="168"/>
      <c r="E289" s="167"/>
      <c r="H289" s="662"/>
      <c r="I289" s="662"/>
    </row>
    <row r="290" spans="1:9">
      <c r="A290" s="171">
        <v>5421</v>
      </c>
      <c r="B290" s="170">
        <v>621700</v>
      </c>
      <c r="C290" s="169" t="s">
        <v>348</v>
      </c>
      <c r="D290" s="168"/>
      <c r="E290" s="167"/>
      <c r="H290" s="662"/>
      <c r="I290" s="662"/>
    </row>
    <row r="291" spans="1:9">
      <c r="A291" s="171">
        <v>5422</v>
      </c>
      <c r="B291" s="170">
        <v>621800</v>
      </c>
      <c r="C291" s="169" t="s">
        <v>489</v>
      </c>
      <c r="D291" s="168"/>
      <c r="E291" s="167"/>
      <c r="H291" s="662"/>
      <c r="I291" s="662"/>
    </row>
    <row r="292" spans="1:9">
      <c r="A292" s="171">
        <v>5423</v>
      </c>
      <c r="B292" s="170">
        <v>621900</v>
      </c>
      <c r="C292" s="169" t="s">
        <v>349</v>
      </c>
      <c r="D292" s="168"/>
      <c r="E292" s="167"/>
      <c r="H292" s="662"/>
      <c r="I292" s="662"/>
    </row>
    <row r="293" spans="1:9">
      <c r="A293" s="175">
        <v>5424</v>
      </c>
      <c r="B293" s="174">
        <v>622000</v>
      </c>
      <c r="C293" s="173" t="s">
        <v>893</v>
      </c>
      <c r="D293" s="172">
        <f>SUM(D294:D301)</f>
        <v>0</v>
      </c>
      <c r="E293" s="162"/>
      <c r="H293" s="661"/>
      <c r="I293" s="661"/>
    </row>
    <row r="294" spans="1:9">
      <c r="A294" s="171">
        <v>5425</v>
      </c>
      <c r="B294" s="170">
        <v>622100</v>
      </c>
      <c r="C294" s="169" t="s">
        <v>350</v>
      </c>
      <c r="D294" s="168"/>
      <c r="E294" s="167"/>
      <c r="H294" s="662"/>
      <c r="I294" s="662"/>
    </row>
    <row r="295" spans="1:9">
      <c r="A295" s="171">
        <v>5426</v>
      </c>
      <c r="B295" s="170">
        <v>622200</v>
      </c>
      <c r="C295" s="169" t="s">
        <v>644</v>
      </c>
      <c r="D295" s="168"/>
      <c r="E295" s="167"/>
      <c r="H295" s="662"/>
      <c r="I295" s="662"/>
    </row>
    <row r="296" spans="1:9">
      <c r="A296" s="171">
        <v>5427</v>
      </c>
      <c r="B296" s="170">
        <v>622300</v>
      </c>
      <c r="C296" s="169" t="s">
        <v>645</v>
      </c>
      <c r="D296" s="168"/>
      <c r="E296" s="167"/>
      <c r="H296" s="662"/>
      <c r="I296" s="662"/>
    </row>
    <row r="297" spans="1:9">
      <c r="A297" s="171">
        <v>5428</v>
      </c>
      <c r="B297" s="170">
        <v>622400</v>
      </c>
      <c r="C297" s="169" t="s">
        <v>646</v>
      </c>
      <c r="D297" s="168"/>
      <c r="E297" s="167"/>
      <c r="H297" s="662"/>
      <c r="I297" s="662"/>
    </row>
    <row r="298" spans="1:9">
      <c r="A298" s="171">
        <v>5429</v>
      </c>
      <c r="B298" s="170">
        <v>622500</v>
      </c>
      <c r="C298" s="169" t="s">
        <v>647</v>
      </c>
      <c r="D298" s="168"/>
      <c r="E298" s="167"/>
      <c r="H298" s="662"/>
      <c r="I298" s="662"/>
    </row>
    <row r="299" spans="1:9">
      <c r="A299" s="171">
        <v>5430</v>
      </c>
      <c r="B299" s="170">
        <v>622600</v>
      </c>
      <c r="C299" s="169" t="s">
        <v>352</v>
      </c>
      <c r="D299" s="168"/>
      <c r="E299" s="167"/>
      <c r="H299" s="662"/>
      <c r="I299" s="662"/>
    </row>
    <row r="300" spans="1:9">
      <c r="A300" s="171">
        <v>5431</v>
      </c>
      <c r="B300" s="170">
        <v>622700</v>
      </c>
      <c r="C300" s="169" t="s">
        <v>351</v>
      </c>
      <c r="D300" s="168"/>
      <c r="E300" s="167"/>
      <c r="H300" s="662"/>
      <c r="I300" s="662"/>
    </row>
    <row r="301" spans="1:9">
      <c r="A301" s="171">
        <v>5432</v>
      </c>
      <c r="B301" s="170">
        <v>622800</v>
      </c>
      <c r="C301" s="169" t="s">
        <v>151</v>
      </c>
      <c r="D301" s="168"/>
      <c r="E301" s="167"/>
      <c r="H301" s="662"/>
      <c r="I301" s="662"/>
    </row>
    <row r="302" spans="1:9" ht="38.25">
      <c r="A302" s="175">
        <v>5433</v>
      </c>
      <c r="B302" s="174">
        <v>623000</v>
      </c>
      <c r="C302" s="173" t="s">
        <v>894</v>
      </c>
      <c r="D302" s="172">
        <f>D303</f>
        <v>0</v>
      </c>
      <c r="E302" s="162"/>
      <c r="H302" s="661"/>
      <c r="I302" s="661"/>
    </row>
    <row r="303" spans="1:9" ht="25.5">
      <c r="A303" s="171">
        <v>5434</v>
      </c>
      <c r="B303" s="170">
        <v>623100</v>
      </c>
      <c r="C303" s="169" t="s">
        <v>895</v>
      </c>
      <c r="D303" s="168"/>
      <c r="E303" s="167"/>
      <c r="H303" s="662"/>
      <c r="I303" s="662"/>
    </row>
    <row r="304" spans="1:9" ht="13.5" thickBot="1">
      <c r="A304" s="166">
        <v>5435</v>
      </c>
      <c r="B304" s="165"/>
      <c r="C304" s="164" t="s">
        <v>896</v>
      </c>
      <c r="D304" s="163">
        <f>D41+D256</f>
        <v>1010</v>
      </c>
      <c r="E304" s="162"/>
      <c r="H304" s="661"/>
      <c r="I304" s="661"/>
    </row>
    <row r="305" spans="1:9">
      <c r="A305" s="161"/>
      <c r="B305" s="160"/>
      <c r="C305" s="160"/>
      <c r="D305" s="160"/>
      <c r="E305" s="160"/>
      <c r="H305" s="663"/>
      <c r="I305" s="160"/>
    </row>
    <row r="306" spans="1:9">
      <c r="H306" s="664"/>
    </row>
    <row r="307" spans="1:9" s="158" customFormat="1">
      <c r="A307" s="158" t="s">
        <v>483</v>
      </c>
      <c r="D307" s="158" t="s">
        <v>484</v>
      </c>
    </row>
    <row r="308" spans="1:9" s="158" customFormat="1" ht="21.75" customHeight="1">
      <c r="A308" s="158" t="s">
        <v>312</v>
      </c>
      <c r="D308" s="159" t="s">
        <v>485</v>
      </c>
      <c r="E308" s="159"/>
      <c r="F308" s="156"/>
      <c r="H308" s="159"/>
      <c r="I308" s="159"/>
    </row>
  </sheetData>
  <sheetProtection password="CCCC" sheet="1" objects="1" scenarios="1"/>
  <mergeCells count="17">
    <mergeCell ref="A18:A20"/>
    <mergeCell ref="C18:C20"/>
    <mergeCell ref="C37:C39"/>
    <mergeCell ref="B18:B20"/>
    <mergeCell ref="A37:A39"/>
    <mergeCell ref="J18:J20"/>
    <mergeCell ref="I18:I20"/>
    <mergeCell ref="I37:I39"/>
    <mergeCell ref="H18:H20"/>
    <mergeCell ref="H37:H39"/>
    <mergeCell ref="G18:G20"/>
    <mergeCell ref="D18:D20"/>
    <mergeCell ref="F18:F20"/>
    <mergeCell ref="E18:E20"/>
    <mergeCell ref="B37:B39"/>
    <mergeCell ref="E37:E39"/>
    <mergeCell ref="D37:D39"/>
  </mergeCells>
  <dataValidations count="1">
    <dataValidation type="whole" allowBlank="1" showErrorMessage="1" errorTitle="Upozorenje" error="Niste uneli korektnu vrednost!_x000a_Ponovite unos." sqref="D22:E32 D41:E304 H41:I304 G22:I3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autoPict="0" r:id="rId5">
            <anchor moveWithCells="1">
              <from>
                <xdr:col>9</xdr:col>
                <xdr:colOff>257175</xdr:colOff>
                <xdr:row>1</xdr:row>
                <xdr:rowOff>95250</xdr:rowOff>
              </from>
              <to>
                <xdr:col>9</xdr:col>
                <xdr:colOff>1152525</xdr:colOff>
                <xdr:row>3</xdr:row>
                <xdr:rowOff>38100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9" customWidth="1"/>
    <col min="2" max="2" width="46.7109375" style="99" customWidth="1"/>
    <col min="3" max="3" width="29.7109375" style="99" customWidth="1"/>
    <col min="4" max="4" width="27" style="99" customWidth="1"/>
    <col min="5" max="5" width="25" style="99" bestFit="1" customWidth="1"/>
    <col min="6" max="6" width="24.5703125" style="99" customWidth="1"/>
    <col min="7" max="16384" width="9.140625" style="99"/>
  </cols>
  <sheetData>
    <row r="1" spans="1:6">
      <c r="A1" s="97" t="s">
        <v>72</v>
      </c>
      <c r="B1" s="98"/>
      <c r="F1" s="152" t="s">
        <v>959</v>
      </c>
    </row>
    <row r="2" spans="1:6">
      <c r="A2" s="97" t="s">
        <v>400</v>
      </c>
      <c r="B2" s="98"/>
      <c r="F2" s="152"/>
    </row>
    <row r="3" spans="1:6">
      <c r="A3" s="97" t="s">
        <v>474</v>
      </c>
      <c r="B3" s="98"/>
      <c r="D3" s="100"/>
    </row>
    <row r="4" spans="1:6" ht="6.75" customHeight="1">
      <c r="A4" s="97"/>
      <c r="B4" s="98"/>
    </row>
    <row r="5" spans="1:6" ht="6.75" customHeight="1">
      <c r="A5" s="775"/>
      <c r="B5" s="775"/>
      <c r="C5" s="775"/>
      <c r="D5" s="775"/>
      <c r="E5" s="775"/>
      <c r="F5" s="775"/>
    </row>
    <row r="6" spans="1:6" ht="6.75" customHeight="1">
      <c r="A6" s="97"/>
      <c r="B6" s="98"/>
      <c r="C6" s="102"/>
      <c r="E6" s="103"/>
      <c r="F6" s="104"/>
    </row>
    <row r="7" spans="1:6">
      <c r="A7" s="105" t="str">
        <f>"ФИЛИЈАЛА:   " &amp; Filijala</f>
        <v>ФИЛИЈАЛА:   06 НОВИ САД</v>
      </c>
      <c r="B7" s="106"/>
    </row>
    <row r="8" spans="1:6">
      <c r="A8" s="105" t="str">
        <f>"ЗДРАВСТВЕНА УСТАНОВА:  " &amp; ZU</f>
        <v>ЗДРАВСТВЕНА УСТАНОВА:  00206006 ДЗ ЖАБАЉ</v>
      </c>
      <c r="B8" s="106"/>
    </row>
    <row r="9" spans="1:6" ht="39" customHeight="1">
      <c r="A9" s="775" t="s">
        <v>2570</v>
      </c>
      <c r="B9" s="775"/>
      <c r="C9" s="775"/>
      <c r="D9" s="775"/>
      <c r="E9" s="775"/>
      <c r="F9" s="775"/>
    </row>
    <row r="10" spans="1:6">
      <c r="F10" s="539" t="s">
        <v>933</v>
      </c>
    </row>
    <row r="11" spans="1:6" ht="59.25" customHeight="1">
      <c r="A11" s="123" t="s">
        <v>955</v>
      </c>
      <c r="B11" s="123" t="s">
        <v>960</v>
      </c>
      <c r="C11" s="124" t="s">
        <v>961</v>
      </c>
      <c r="D11" s="124" t="s">
        <v>962</v>
      </c>
      <c r="E11" s="124" t="s">
        <v>963</v>
      </c>
      <c r="F11" s="124" t="s">
        <v>964</v>
      </c>
    </row>
    <row r="12" spans="1:6" ht="12.75" customHeight="1">
      <c r="A12" s="153"/>
      <c r="B12" s="110">
        <v>0</v>
      </c>
      <c r="C12" s="111">
        <v>1</v>
      </c>
      <c r="D12" s="111">
        <v>2</v>
      </c>
      <c r="E12" s="111">
        <v>3</v>
      </c>
      <c r="F12" s="111" t="s">
        <v>965</v>
      </c>
    </row>
    <row r="13" spans="1:6" ht="29.25" customHeight="1">
      <c r="A13" s="154" t="s">
        <v>416</v>
      </c>
      <c r="B13" s="113" t="s">
        <v>982</v>
      </c>
      <c r="C13" s="115"/>
      <c r="D13" s="115"/>
      <c r="E13" s="115"/>
      <c r="F13" s="114">
        <f>C13+D13+E13</f>
        <v>0</v>
      </c>
    </row>
    <row r="14" spans="1:6" ht="14.25" customHeight="1">
      <c r="A14" s="118"/>
      <c r="B14" s="119"/>
      <c r="C14" s="120"/>
      <c r="D14" s="120"/>
      <c r="E14" s="121"/>
      <c r="F14" s="120"/>
    </row>
    <row r="15" spans="1:6">
      <c r="A15" s="122" t="s">
        <v>966</v>
      </c>
    </row>
    <row r="16" spans="1:6" ht="27.75" customHeight="1">
      <c r="A16" s="776" t="s">
        <v>967</v>
      </c>
      <c r="B16" s="776"/>
      <c r="C16" s="776"/>
      <c r="D16" s="776"/>
      <c r="E16" s="776"/>
      <c r="F16" s="776"/>
    </row>
    <row r="17" spans="1:6" ht="15.75" customHeight="1">
      <c r="A17" s="122"/>
    </row>
    <row r="18" spans="1:6" ht="33.75" customHeight="1">
      <c r="A18" s="775" t="s">
        <v>2571</v>
      </c>
      <c r="B18" s="775"/>
      <c r="C18" s="775"/>
      <c r="D18" s="155"/>
      <c r="E18" s="155"/>
      <c r="F18" s="155"/>
    </row>
    <row r="19" spans="1:6">
      <c r="A19" s="122"/>
    </row>
    <row r="20" spans="1:6">
      <c r="A20" s="122"/>
      <c r="C20" s="539" t="s">
        <v>933</v>
      </c>
    </row>
    <row r="21" spans="1:6" ht="25.5">
      <c r="A21" s="123" t="s">
        <v>955</v>
      </c>
      <c r="B21" s="123" t="s">
        <v>960</v>
      </c>
      <c r="C21" s="124" t="s">
        <v>968</v>
      </c>
    </row>
    <row r="22" spans="1:6">
      <c r="A22" s="153"/>
      <c r="B22" s="110">
        <v>0</v>
      </c>
      <c r="C22" s="111">
        <v>1</v>
      </c>
    </row>
    <row r="23" spans="1:6" ht="31.5" customHeight="1">
      <c r="A23" s="154" t="s">
        <v>416</v>
      </c>
      <c r="B23" s="113" t="s">
        <v>969</v>
      </c>
      <c r="C23" s="115"/>
    </row>
    <row r="26" spans="1:6">
      <c r="A26" s="99" t="s">
        <v>970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G14" sqref="G14"/>
    </sheetView>
  </sheetViews>
  <sheetFormatPr defaultRowHeight="12.75"/>
  <cols>
    <col min="1" max="1" width="4.5703125" style="99" customWidth="1"/>
    <col min="2" max="2" width="27.28515625" style="99" customWidth="1"/>
    <col min="3" max="3" width="26.5703125" style="99" customWidth="1"/>
    <col min="4" max="4" width="25.7109375" style="99" customWidth="1"/>
    <col min="5" max="5" width="25" style="99" bestFit="1" customWidth="1"/>
    <col min="6" max="6" width="24.5703125" style="99" customWidth="1"/>
    <col min="7" max="8" width="21.5703125" style="99" customWidth="1"/>
    <col min="9" max="16384" width="9.140625" style="99"/>
  </cols>
  <sheetData>
    <row r="1" spans="1:8">
      <c r="A1" s="128" t="s">
        <v>72</v>
      </c>
      <c r="B1" s="98"/>
      <c r="H1" s="126" t="s">
        <v>735</v>
      </c>
    </row>
    <row r="2" spans="1:8">
      <c r="A2" s="97" t="s">
        <v>400</v>
      </c>
      <c r="B2" s="98"/>
    </row>
    <row r="3" spans="1:8">
      <c r="A3" s="97" t="s">
        <v>474</v>
      </c>
      <c r="B3" s="98"/>
      <c r="D3" s="100"/>
    </row>
    <row r="4" spans="1:8">
      <c r="A4" s="97"/>
      <c r="B4" s="98"/>
    </row>
    <row r="5" spans="1:8" ht="38.25" customHeight="1">
      <c r="A5" s="777" t="s">
        <v>932</v>
      </c>
      <c r="B5" s="777"/>
      <c r="C5" s="777"/>
      <c r="D5" s="777"/>
      <c r="E5" s="777"/>
      <c r="F5" s="777"/>
      <c r="G5" s="777"/>
      <c r="H5" s="777"/>
    </row>
    <row r="6" spans="1:8" ht="15">
      <c r="A6" s="97"/>
      <c r="B6" s="98"/>
      <c r="C6" s="101"/>
      <c r="D6" s="778" t="s">
        <v>2557</v>
      </c>
      <c r="E6" s="778"/>
      <c r="F6" s="104"/>
    </row>
    <row r="7" spans="1:8">
      <c r="A7" s="105" t="str">
        <f>"ФИЛИЈАЛА:   " &amp; Filijala</f>
        <v>ФИЛИЈАЛА:   06 НОВИ САД</v>
      </c>
      <c r="B7" s="106"/>
    </row>
    <row r="8" spans="1:8">
      <c r="A8" s="105" t="str">
        <f>"ЗДРАВСТВЕНА УСТАНОВА:  " &amp; ZU</f>
        <v>ЗДРАВСТВЕНА УСТАНОВА:  00206006 ДЗ ЖАБАЉ</v>
      </c>
      <c r="B8" s="106"/>
    </row>
    <row r="9" spans="1:8">
      <c r="A9" s="97"/>
      <c r="B9" s="106"/>
    </row>
    <row r="10" spans="1:8">
      <c r="H10" s="107" t="s">
        <v>933</v>
      </c>
    </row>
    <row r="11" spans="1:8" ht="77.25" customHeight="1">
      <c r="A11" s="108" t="s">
        <v>955</v>
      </c>
      <c r="B11" s="123" t="s">
        <v>934</v>
      </c>
      <c r="C11" s="124" t="s">
        <v>736</v>
      </c>
      <c r="D11" s="124" t="s">
        <v>958</v>
      </c>
      <c r="E11" s="124" t="s">
        <v>935</v>
      </c>
      <c r="F11" s="124" t="s">
        <v>936</v>
      </c>
      <c r="G11" s="124" t="s">
        <v>937</v>
      </c>
      <c r="H11" s="124" t="s">
        <v>938</v>
      </c>
    </row>
    <row r="12" spans="1:8" ht="12.75" customHeight="1">
      <c r="A12" s="109"/>
      <c r="B12" s="110">
        <v>0</v>
      </c>
      <c r="C12" s="111">
        <v>1</v>
      </c>
      <c r="D12" s="111">
        <v>2</v>
      </c>
      <c r="E12" s="111" t="s">
        <v>737</v>
      </c>
      <c r="F12" s="111">
        <v>4</v>
      </c>
      <c r="G12" s="111">
        <v>5</v>
      </c>
      <c r="H12" s="111" t="s">
        <v>738</v>
      </c>
    </row>
    <row r="13" spans="1:8" ht="26.25" customHeight="1">
      <c r="A13" s="112" t="s">
        <v>416</v>
      </c>
      <c r="B13" s="113" t="s">
        <v>939</v>
      </c>
      <c r="C13" s="114">
        <f t="shared" ref="C13:H13" si="0">C14+C15+C16+C17+C18</f>
        <v>0</v>
      </c>
      <c r="D13" s="114">
        <f t="shared" si="0"/>
        <v>2989</v>
      </c>
      <c r="E13" s="114">
        <f t="shared" si="0"/>
        <v>2989</v>
      </c>
      <c r="F13" s="114">
        <f t="shared" si="0"/>
        <v>0</v>
      </c>
      <c r="G13" s="114">
        <f t="shared" si="0"/>
        <v>2989</v>
      </c>
      <c r="H13" s="114">
        <f t="shared" si="0"/>
        <v>2989</v>
      </c>
    </row>
    <row r="14" spans="1:8" ht="19.5" customHeight="1">
      <c r="A14" s="112" t="s">
        <v>940</v>
      </c>
      <c r="B14" s="113" t="s">
        <v>941</v>
      </c>
      <c r="C14" s="115"/>
      <c r="D14" s="115">
        <v>2989</v>
      </c>
      <c r="E14" s="114">
        <f>C14+D14</f>
        <v>2989</v>
      </c>
      <c r="F14" s="115"/>
      <c r="G14" s="115">
        <v>2989</v>
      </c>
      <c r="H14" s="114">
        <f>F14+G14</f>
        <v>2989</v>
      </c>
    </row>
    <row r="15" spans="1:8" ht="19.5" customHeight="1">
      <c r="A15" s="112" t="s">
        <v>942</v>
      </c>
      <c r="B15" s="113" t="s">
        <v>943</v>
      </c>
      <c r="C15" s="115"/>
      <c r="D15" s="115"/>
      <c r="E15" s="114">
        <f>C15+D15</f>
        <v>0</v>
      </c>
      <c r="F15" s="115"/>
      <c r="G15" s="115"/>
      <c r="H15" s="114">
        <f>F15+G15</f>
        <v>0</v>
      </c>
    </row>
    <row r="16" spans="1:8" s="97" customFormat="1" ht="38.25" customHeight="1">
      <c r="A16" s="112" t="s">
        <v>944</v>
      </c>
      <c r="B16" s="113" t="s">
        <v>945</v>
      </c>
      <c r="C16" s="116"/>
      <c r="D16" s="116"/>
      <c r="E16" s="114">
        <f>C16+D16</f>
        <v>0</v>
      </c>
      <c r="F16" s="116"/>
      <c r="G16" s="116"/>
      <c r="H16" s="114">
        <f>F16+G16</f>
        <v>0</v>
      </c>
    </row>
    <row r="17" spans="1:8" ht="18.75" customHeight="1">
      <c r="A17" s="112" t="s">
        <v>946</v>
      </c>
      <c r="B17" s="117" t="s">
        <v>947</v>
      </c>
      <c r="C17" s="116"/>
      <c r="D17" s="116"/>
      <c r="E17" s="114">
        <f>C17+D17</f>
        <v>0</v>
      </c>
      <c r="F17" s="116"/>
      <c r="G17" s="116"/>
      <c r="H17" s="114">
        <f>F17+G17</f>
        <v>0</v>
      </c>
    </row>
    <row r="18" spans="1:8" ht="14.25" customHeight="1">
      <c r="A18" s="112" t="s">
        <v>948</v>
      </c>
      <c r="B18" s="117" t="s">
        <v>949</v>
      </c>
      <c r="C18" s="116"/>
      <c r="D18" s="116"/>
      <c r="E18" s="114">
        <f>C18+D18</f>
        <v>0</v>
      </c>
      <c r="F18" s="116"/>
      <c r="G18" s="116"/>
      <c r="H18" s="114">
        <f>F18+G18</f>
        <v>0</v>
      </c>
    </row>
    <row r="19" spans="1:8" ht="14.25" customHeight="1">
      <c r="A19" s="118"/>
      <c r="B19" s="119"/>
      <c r="C19" s="120"/>
      <c r="D19" s="120"/>
      <c r="E19" s="121"/>
      <c r="F19" s="120"/>
      <c r="G19" s="120"/>
      <c r="H19" s="121"/>
    </row>
    <row r="20" spans="1:8">
      <c r="A20" s="122" t="s">
        <v>950</v>
      </c>
    </row>
    <row r="21" spans="1:8">
      <c r="A21" s="122" t="s">
        <v>951</v>
      </c>
    </row>
    <row r="22" spans="1:8">
      <c r="A22" s="122" t="s">
        <v>952</v>
      </c>
    </row>
    <row r="23" spans="1:8">
      <c r="A23" s="122" t="s">
        <v>953</v>
      </c>
    </row>
    <row r="24" spans="1:8">
      <c r="A24" s="122" t="s">
        <v>954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99" customWidth="1"/>
    <col min="2" max="2" width="31.28515625" style="99" customWidth="1"/>
    <col min="3" max="3" width="20.5703125" style="99" customWidth="1"/>
    <col min="4" max="4" width="21.28515625" style="99" customWidth="1"/>
    <col min="5" max="5" width="18.5703125" style="99" customWidth="1"/>
    <col min="6" max="6" width="18.85546875" style="99" customWidth="1"/>
    <col min="7" max="7" width="19.140625" style="99" customWidth="1"/>
    <col min="8" max="8" width="17.85546875" style="99" customWidth="1"/>
    <col min="9" max="9" width="18" style="99" customWidth="1"/>
    <col min="10" max="10" width="9.140625" style="99" customWidth="1"/>
    <col min="11" max="16384" width="9.140625" style="99"/>
  </cols>
  <sheetData>
    <row r="1" spans="1:9">
      <c r="A1" s="97" t="s">
        <v>72</v>
      </c>
      <c r="B1" s="98"/>
      <c r="I1" s="152" t="s">
        <v>1819</v>
      </c>
    </row>
    <row r="2" spans="1:9">
      <c r="A2" s="97" t="s">
        <v>400</v>
      </c>
      <c r="B2" s="98"/>
      <c r="I2" s="152"/>
    </row>
    <row r="3" spans="1:9">
      <c r="A3" s="97" t="s">
        <v>474</v>
      </c>
      <c r="B3" s="98"/>
      <c r="E3" s="100"/>
      <c r="F3" s="100"/>
      <c r="G3" s="100"/>
    </row>
    <row r="4" spans="1:9" ht="6.75" customHeight="1">
      <c r="A4" s="97"/>
      <c r="B4" s="98"/>
    </row>
    <row r="5" spans="1:9" ht="6.75" customHeight="1">
      <c r="A5" s="775"/>
      <c r="B5" s="775"/>
      <c r="C5" s="775"/>
      <c r="D5" s="775"/>
      <c r="E5" s="775"/>
      <c r="F5" s="775"/>
      <c r="G5" s="775"/>
      <c r="H5" s="775"/>
      <c r="I5" s="775"/>
    </row>
    <row r="6" spans="1:9" ht="6.75" customHeight="1">
      <c r="A6" s="97"/>
      <c r="B6" s="98"/>
      <c r="C6" s="102"/>
      <c r="D6" s="102"/>
      <c r="H6" s="103"/>
      <c r="I6" s="104"/>
    </row>
    <row r="7" spans="1:9">
      <c r="A7" s="105" t="str">
        <f>"ФИЛИЈАЛА:   " &amp; Filijala</f>
        <v>ФИЛИЈАЛА:   06 НОВИ САД</v>
      </c>
      <c r="B7" s="106"/>
    </row>
    <row r="8" spans="1:9">
      <c r="A8" s="105" t="str">
        <f>"ЗДРАВСТВЕНА УСТАНОВА:  " &amp; ZU</f>
        <v>ЗДРАВСТВЕНА УСТАНОВА:  00206006 ДЗ ЖАБАЉ</v>
      </c>
      <c r="B8" s="106"/>
    </row>
    <row r="9" spans="1:9" ht="71.25" customHeight="1">
      <c r="A9" s="782" t="s">
        <v>2584</v>
      </c>
      <c r="B9" s="782"/>
      <c r="C9" s="782"/>
      <c r="D9" s="782"/>
      <c r="E9" s="782"/>
      <c r="F9" s="782"/>
      <c r="G9" s="782"/>
      <c r="H9" s="782"/>
      <c r="I9" s="782"/>
    </row>
    <row r="10" spans="1:9">
      <c r="C10" s="539" t="s">
        <v>933</v>
      </c>
      <c r="D10" s="539"/>
    </row>
    <row r="11" spans="1:9" ht="59.25" customHeight="1">
      <c r="A11" s="123" t="s">
        <v>955</v>
      </c>
      <c r="B11" s="123" t="s">
        <v>960</v>
      </c>
      <c r="C11" s="124" t="s">
        <v>1820</v>
      </c>
      <c r="D11" s="542"/>
      <c r="E11" s="543"/>
      <c r="F11" s="543"/>
      <c r="G11" s="543"/>
      <c r="H11" s="543"/>
      <c r="I11" s="543"/>
    </row>
    <row r="12" spans="1:9" ht="12.75" customHeight="1">
      <c r="A12" s="153"/>
      <c r="B12" s="110">
        <v>0</v>
      </c>
      <c r="C12" s="111">
        <v>1</v>
      </c>
      <c r="D12" s="544"/>
      <c r="E12" s="545"/>
      <c r="F12" s="545"/>
      <c r="G12" s="545"/>
      <c r="H12" s="545"/>
      <c r="I12" s="545"/>
    </row>
    <row r="13" spans="1:9" ht="53.25" customHeight="1">
      <c r="A13" s="154" t="s">
        <v>416</v>
      </c>
      <c r="B13" s="113" t="s">
        <v>1821</v>
      </c>
      <c r="C13" s="115"/>
      <c r="D13" s="546"/>
      <c r="E13" s="121"/>
      <c r="F13" s="121"/>
      <c r="G13" s="121"/>
      <c r="H13" s="121"/>
      <c r="I13" s="121"/>
    </row>
    <row r="14" spans="1:9" ht="8.25" customHeight="1">
      <c r="A14" s="118"/>
      <c r="B14" s="119"/>
      <c r="C14" s="120"/>
      <c r="D14" s="120"/>
      <c r="E14" s="120"/>
      <c r="F14" s="120"/>
      <c r="G14" s="120"/>
      <c r="H14" s="121"/>
      <c r="I14" s="120"/>
    </row>
    <row r="15" spans="1:9" ht="8.25" customHeight="1">
      <c r="A15" s="122"/>
    </row>
    <row r="16" spans="1:9" ht="8.25" customHeight="1">
      <c r="A16" s="776"/>
      <c r="B16" s="776"/>
      <c r="C16" s="776"/>
      <c r="D16" s="776"/>
      <c r="E16" s="776"/>
      <c r="F16" s="776"/>
      <c r="G16" s="776"/>
      <c r="H16" s="776"/>
      <c r="I16" s="776"/>
    </row>
    <row r="17" spans="1:9" ht="8.25" customHeight="1">
      <c r="A17" s="122"/>
    </row>
    <row r="18" spans="1:9" ht="31.5" customHeight="1">
      <c r="A18" s="783" t="s">
        <v>2585</v>
      </c>
      <c r="B18" s="783"/>
      <c r="C18" s="783"/>
      <c r="D18" s="783"/>
      <c r="E18" s="783"/>
      <c r="F18" s="783"/>
      <c r="G18" s="783"/>
      <c r="H18" s="783"/>
      <c r="I18" s="783"/>
    </row>
    <row r="19" spans="1:9" ht="14.25" customHeight="1">
      <c r="A19" s="122"/>
      <c r="I19" s="539" t="s">
        <v>933</v>
      </c>
    </row>
    <row r="20" spans="1:9" ht="16.5" customHeight="1">
      <c r="A20" s="779" t="s">
        <v>955</v>
      </c>
      <c r="B20" s="779" t="s">
        <v>960</v>
      </c>
      <c r="C20" s="780" t="s">
        <v>1822</v>
      </c>
      <c r="D20" s="780" t="s">
        <v>1823</v>
      </c>
      <c r="E20" s="780" t="s">
        <v>1824</v>
      </c>
      <c r="F20" s="781" t="s">
        <v>1825</v>
      </c>
      <c r="G20" s="781"/>
      <c r="H20" s="781"/>
      <c r="I20" s="780" t="s">
        <v>1737</v>
      </c>
    </row>
    <row r="21" spans="1:9" ht="35.25" customHeight="1">
      <c r="A21" s="779"/>
      <c r="B21" s="779"/>
      <c r="C21" s="780"/>
      <c r="D21" s="780"/>
      <c r="E21" s="780"/>
      <c r="F21" s="124" t="s">
        <v>1826</v>
      </c>
      <c r="G21" s="124" t="s">
        <v>1827</v>
      </c>
      <c r="H21" s="124" t="s">
        <v>1828</v>
      </c>
      <c r="I21" s="780"/>
    </row>
    <row r="22" spans="1:9">
      <c r="A22" s="153"/>
      <c r="B22" s="110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 t="s">
        <v>738</v>
      </c>
      <c r="I22" s="111" t="s">
        <v>1829</v>
      </c>
    </row>
    <row r="23" spans="1:9" ht="31.5" customHeight="1">
      <c r="A23" s="154" t="s">
        <v>416</v>
      </c>
      <c r="B23" s="113" t="s">
        <v>1830</v>
      </c>
      <c r="C23" s="115"/>
      <c r="D23" s="115"/>
      <c r="E23" s="115"/>
      <c r="F23" s="115"/>
      <c r="G23" s="115"/>
      <c r="H23" s="114">
        <f>F23+G23</f>
        <v>0</v>
      </c>
      <c r="I23" s="114">
        <f>C23+D23+E23+H23</f>
        <v>0</v>
      </c>
    </row>
    <row r="26" spans="1:9">
      <c r="A26" s="122" t="s">
        <v>1831</v>
      </c>
    </row>
    <row r="27" spans="1:9">
      <c r="A27" s="122" t="s">
        <v>1832</v>
      </c>
    </row>
  </sheetData>
  <sheetProtection password="CCCC" sheet="1"/>
  <mergeCells count="11"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  <mergeCell ref="I20:I21"/>
  </mergeCells>
  <dataValidations count="1">
    <dataValidation type="whole" operator="greaterThanOrEqual" allowBlank="1" showInputMessage="1" showErrorMessage="1" errorTitle="Upozorenje!" error="Uneli ste nekorektnu vrednost.Ponovite unos." sqref="C13:I1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80897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80897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99" customWidth="1"/>
    <col min="2" max="2" width="5.28515625" style="99" customWidth="1"/>
    <col min="3" max="3" width="83.85546875" style="99" customWidth="1"/>
    <col min="4" max="4" width="20" style="99" customWidth="1"/>
    <col min="5" max="8" width="9.7109375" style="99" customWidth="1"/>
    <col min="9" max="16384" width="9.140625" style="99"/>
  </cols>
  <sheetData>
    <row r="1" spans="1:7">
      <c r="A1" s="97" t="s">
        <v>72</v>
      </c>
      <c r="B1" s="98"/>
      <c r="D1" s="152" t="s">
        <v>1833</v>
      </c>
    </row>
    <row r="2" spans="1:7">
      <c r="A2" s="97" t="s">
        <v>400</v>
      </c>
      <c r="B2" s="98"/>
      <c r="G2" s="152"/>
    </row>
    <row r="3" spans="1:7">
      <c r="A3" s="97" t="s">
        <v>474</v>
      </c>
      <c r="B3" s="98"/>
    </row>
    <row r="4" spans="1:7" ht="6.75" customHeight="1">
      <c r="A4" s="97"/>
      <c r="B4" s="98"/>
    </row>
    <row r="5" spans="1:7" ht="6.75" customHeight="1">
      <c r="A5" s="775"/>
      <c r="B5" s="775"/>
      <c r="C5" s="775"/>
      <c r="D5" s="775"/>
      <c r="E5" s="775"/>
      <c r="F5" s="775"/>
      <c r="G5" s="775"/>
    </row>
    <row r="6" spans="1:7" ht="6.75" customHeight="1">
      <c r="A6" s="97"/>
      <c r="B6" s="98"/>
      <c r="C6" s="547"/>
      <c r="D6" s="547"/>
      <c r="F6" s="548"/>
      <c r="G6" s="549"/>
    </row>
    <row r="7" spans="1:7">
      <c r="A7" s="105" t="str">
        <f>"ФИЛИЈАЛА:   " &amp; Filijala</f>
        <v>ФИЛИЈАЛА:   06 НОВИ САД</v>
      </c>
      <c r="B7" s="106"/>
    </row>
    <row r="8" spans="1:7">
      <c r="A8" s="105" t="str">
        <f>"ЗДРАВСТВЕНА УСТАНОВА:  " &amp; ZU</f>
        <v>ЗДРАВСТВЕНА УСТАНОВА:  00206006 ДЗ ЖАБАЉ</v>
      </c>
      <c r="B8" s="106"/>
    </row>
    <row r="9" spans="1:7" ht="76.5" customHeight="1">
      <c r="A9" s="782" t="s">
        <v>2572</v>
      </c>
      <c r="B9" s="782"/>
      <c r="C9" s="782"/>
      <c r="D9" s="782"/>
      <c r="E9" s="550"/>
      <c r="F9" s="550"/>
      <c r="G9" s="550"/>
    </row>
    <row r="10" spans="1:7" ht="40.5" customHeight="1" thickBot="1">
      <c r="D10" s="539" t="s">
        <v>933</v>
      </c>
    </row>
    <row r="11" spans="1:7" ht="59.25" customHeight="1">
      <c r="B11" s="551" t="s">
        <v>955</v>
      </c>
      <c r="C11" s="552" t="s">
        <v>1834</v>
      </c>
      <c r="D11" s="553" t="s">
        <v>1110</v>
      </c>
      <c r="E11" s="543"/>
      <c r="F11" s="543"/>
      <c r="G11" s="543"/>
    </row>
    <row r="12" spans="1:7" ht="10.5" customHeight="1">
      <c r="B12" s="554"/>
      <c r="C12" s="110"/>
      <c r="D12" s="555">
        <v>1</v>
      </c>
      <c r="E12" s="545"/>
      <c r="F12" s="545"/>
      <c r="G12" s="545"/>
    </row>
    <row r="13" spans="1:7" s="559" customFormat="1" ht="12" customHeight="1">
      <c r="A13" s="556"/>
      <c r="B13" s="557" t="s">
        <v>416</v>
      </c>
      <c r="C13" s="558" t="s">
        <v>1835</v>
      </c>
      <c r="D13" s="651"/>
    </row>
    <row r="14" spans="1:7" s="559" customFormat="1" ht="12.75" customHeight="1">
      <c r="A14" s="556"/>
      <c r="B14" s="557" t="s">
        <v>417</v>
      </c>
      <c r="C14" s="558" t="s">
        <v>1836</v>
      </c>
      <c r="D14" s="651"/>
    </row>
    <row r="15" spans="1:7" s="559" customFormat="1" ht="12.75" customHeight="1">
      <c r="A15" s="556"/>
      <c r="B15" s="557" t="s">
        <v>418</v>
      </c>
      <c r="C15" s="558" t="s">
        <v>1837</v>
      </c>
      <c r="D15" s="651"/>
    </row>
    <row r="16" spans="1:7" s="559" customFormat="1" ht="12.75" customHeight="1">
      <c r="A16" s="556"/>
      <c r="B16" s="557" t="s">
        <v>419</v>
      </c>
      <c r="C16" s="558" t="s">
        <v>1838</v>
      </c>
      <c r="D16" s="651"/>
    </row>
    <row r="17" spans="1:4" s="559" customFormat="1" ht="12.75" customHeight="1">
      <c r="A17" s="556"/>
      <c r="B17" s="557" t="s">
        <v>420</v>
      </c>
      <c r="C17" s="558" t="s">
        <v>1839</v>
      </c>
      <c r="D17" s="651"/>
    </row>
    <row r="18" spans="1:4" s="559" customFormat="1" ht="12.75" customHeight="1">
      <c r="A18" s="556"/>
      <c r="B18" s="557" t="s">
        <v>421</v>
      </c>
      <c r="C18" s="558" t="s">
        <v>1840</v>
      </c>
      <c r="D18" s="651"/>
    </row>
    <row r="19" spans="1:4" s="559" customFormat="1" ht="12.75" customHeight="1">
      <c r="A19" s="556"/>
      <c r="B19" s="557" t="s">
        <v>422</v>
      </c>
      <c r="C19" s="558" t="s">
        <v>1841</v>
      </c>
      <c r="D19" s="651"/>
    </row>
    <row r="20" spans="1:4" s="559" customFormat="1" ht="12.75" customHeight="1">
      <c r="A20" s="556"/>
      <c r="B20" s="557" t="s">
        <v>423</v>
      </c>
      <c r="C20" s="558" t="s">
        <v>1842</v>
      </c>
      <c r="D20" s="651"/>
    </row>
    <row r="21" spans="1:4" s="559" customFormat="1" ht="12.75" customHeight="1">
      <c r="A21" s="556"/>
      <c r="B21" s="557" t="s">
        <v>424</v>
      </c>
      <c r="C21" s="558" t="s">
        <v>1843</v>
      </c>
      <c r="D21" s="651"/>
    </row>
    <row r="22" spans="1:4" s="559" customFormat="1" ht="12.75" customHeight="1">
      <c r="A22" s="556"/>
      <c r="B22" s="557" t="s">
        <v>425</v>
      </c>
      <c r="C22" s="558" t="s">
        <v>1844</v>
      </c>
      <c r="D22" s="651"/>
    </row>
    <row r="23" spans="1:4" s="559" customFormat="1" ht="12.75" customHeight="1">
      <c r="A23" s="560"/>
      <c r="B23" s="557" t="s">
        <v>426</v>
      </c>
      <c r="C23" s="558" t="s">
        <v>1845</v>
      </c>
      <c r="D23" s="651"/>
    </row>
    <row r="24" spans="1:4" s="559" customFormat="1" ht="12.75" customHeight="1">
      <c r="A24" s="556"/>
      <c r="B24" s="557" t="s">
        <v>343</v>
      </c>
      <c r="C24" s="558" t="s">
        <v>1846</v>
      </c>
      <c r="D24" s="651"/>
    </row>
    <row r="25" spans="1:4" s="559" customFormat="1" ht="12.75" customHeight="1">
      <c r="A25" s="556"/>
      <c r="B25" s="557" t="s">
        <v>401</v>
      </c>
      <c r="C25" s="558" t="s">
        <v>1847</v>
      </c>
      <c r="D25" s="651"/>
    </row>
    <row r="26" spans="1:4" s="559" customFormat="1" ht="12.75" customHeight="1">
      <c r="A26" s="556"/>
      <c r="B26" s="557" t="s">
        <v>402</v>
      </c>
      <c r="C26" s="558" t="s">
        <v>1848</v>
      </c>
      <c r="D26" s="651"/>
    </row>
    <row r="27" spans="1:4" s="559" customFormat="1" ht="12.75" customHeight="1">
      <c r="A27" s="556"/>
      <c r="B27" s="557" t="s">
        <v>403</v>
      </c>
      <c r="C27" s="558" t="s">
        <v>1849</v>
      </c>
      <c r="D27" s="651"/>
    </row>
    <row r="28" spans="1:4" s="559" customFormat="1" ht="12.75" customHeight="1">
      <c r="A28" s="556"/>
      <c r="B28" s="557" t="s">
        <v>404</v>
      </c>
      <c r="C28" s="558" t="s">
        <v>1850</v>
      </c>
      <c r="D28" s="651"/>
    </row>
    <row r="29" spans="1:4" s="559" customFormat="1" ht="12.75" customHeight="1">
      <c r="A29" s="556"/>
      <c r="B29" s="557" t="s">
        <v>405</v>
      </c>
      <c r="C29" s="558" t="s">
        <v>1851</v>
      </c>
      <c r="D29" s="651"/>
    </row>
    <row r="30" spans="1:4" s="559" customFormat="1" ht="12.75" customHeight="1">
      <c r="A30" s="556"/>
      <c r="B30" s="557" t="s">
        <v>406</v>
      </c>
      <c r="C30" s="558" t="s">
        <v>1852</v>
      </c>
      <c r="D30" s="651"/>
    </row>
    <row r="31" spans="1:4" s="559" customFormat="1" ht="12.75" customHeight="1">
      <c r="A31" s="556"/>
      <c r="B31" s="557" t="s">
        <v>407</v>
      </c>
      <c r="C31" s="558" t="s">
        <v>1853</v>
      </c>
      <c r="D31" s="651"/>
    </row>
    <row r="32" spans="1:4" s="559" customFormat="1" ht="12.75" customHeight="1">
      <c r="A32" s="556"/>
      <c r="B32" s="557" t="s">
        <v>408</v>
      </c>
      <c r="C32" s="558" t="s">
        <v>1854</v>
      </c>
      <c r="D32" s="651"/>
    </row>
    <row r="33" spans="1:4" s="559" customFormat="1" ht="12.75" customHeight="1">
      <c r="A33" s="556"/>
      <c r="B33" s="557" t="s">
        <v>409</v>
      </c>
      <c r="C33" s="558" t="s">
        <v>1855</v>
      </c>
      <c r="D33" s="651"/>
    </row>
    <row r="34" spans="1:4" s="559" customFormat="1" ht="12.75" customHeight="1">
      <c r="A34" s="556"/>
      <c r="B34" s="557" t="s">
        <v>410</v>
      </c>
      <c r="C34" s="558" t="s">
        <v>1856</v>
      </c>
      <c r="D34" s="651"/>
    </row>
    <row r="35" spans="1:4" s="559" customFormat="1" ht="12.75" customHeight="1">
      <c r="A35" s="556"/>
      <c r="B35" s="557" t="s">
        <v>532</v>
      </c>
      <c r="C35" s="558" t="s">
        <v>1857</v>
      </c>
      <c r="D35" s="651"/>
    </row>
    <row r="36" spans="1:4" s="559" customFormat="1" ht="12.75" customHeight="1">
      <c r="A36" s="556"/>
      <c r="B36" s="557" t="s">
        <v>341</v>
      </c>
      <c r="C36" s="558" t="s">
        <v>1858</v>
      </c>
      <c r="D36" s="651"/>
    </row>
    <row r="37" spans="1:4" s="559" customFormat="1" ht="12.75" customHeight="1">
      <c r="A37" s="556"/>
      <c r="B37" s="557" t="s">
        <v>411</v>
      </c>
      <c r="C37" s="558" t="s">
        <v>1859</v>
      </c>
      <c r="D37" s="651"/>
    </row>
    <row r="38" spans="1:4" s="559" customFormat="1" ht="12.75" customHeight="1">
      <c r="A38" s="556"/>
      <c r="B38" s="557" t="s">
        <v>1860</v>
      </c>
      <c r="C38" s="558" t="s">
        <v>1861</v>
      </c>
      <c r="D38" s="651"/>
    </row>
    <row r="39" spans="1:4" s="559" customFormat="1" ht="12.75" customHeight="1">
      <c r="A39" s="556"/>
      <c r="B39" s="557" t="s">
        <v>1862</v>
      </c>
      <c r="C39" s="558" t="s">
        <v>1863</v>
      </c>
      <c r="D39" s="651"/>
    </row>
    <row r="40" spans="1:4" s="559" customFormat="1" ht="12.75" customHeight="1">
      <c r="A40" s="556"/>
      <c r="B40" s="557" t="s">
        <v>412</v>
      </c>
      <c r="C40" s="558" t="s">
        <v>1864</v>
      </c>
      <c r="D40" s="651"/>
    </row>
    <row r="41" spans="1:4" s="559" customFormat="1" ht="12.75" customHeight="1">
      <c r="A41" s="560"/>
      <c r="B41" s="557" t="s">
        <v>413</v>
      </c>
      <c r="C41" s="558" t="s">
        <v>1865</v>
      </c>
      <c r="D41" s="651"/>
    </row>
    <row r="42" spans="1:4" s="559" customFormat="1" ht="12.75" customHeight="1">
      <c r="A42" s="560"/>
      <c r="B42" s="557" t="s">
        <v>342</v>
      </c>
      <c r="C42" s="558" t="s">
        <v>1866</v>
      </c>
      <c r="D42" s="651"/>
    </row>
    <row r="43" spans="1:4" s="559" customFormat="1" ht="12.75" customHeight="1">
      <c r="A43" s="560"/>
      <c r="B43" s="557" t="s">
        <v>1867</v>
      </c>
      <c r="C43" s="558" t="s">
        <v>1868</v>
      </c>
      <c r="D43" s="651"/>
    </row>
    <row r="44" spans="1:4" s="559" customFormat="1" ht="12.75" customHeight="1">
      <c r="A44" s="556"/>
      <c r="B44" s="557" t="s">
        <v>1869</v>
      </c>
      <c r="C44" s="558" t="s">
        <v>1870</v>
      </c>
      <c r="D44" s="651"/>
    </row>
    <row r="45" spans="1:4" s="559" customFormat="1" ht="12.75" customHeight="1">
      <c r="A45" s="556"/>
      <c r="B45" s="557" t="s">
        <v>316</v>
      </c>
      <c r="C45" s="558" t="s">
        <v>1871</v>
      </c>
      <c r="D45" s="651"/>
    </row>
    <row r="46" spans="1:4" s="559" customFormat="1" ht="12.75" customHeight="1">
      <c r="A46" s="560"/>
      <c r="B46" s="557" t="s">
        <v>1872</v>
      </c>
      <c r="C46" s="558" t="s">
        <v>1873</v>
      </c>
      <c r="D46" s="651"/>
    </row>
    <row r="47" spans="1:4" s="559" customFormat="1" ht="12.75" customHeight="1">
      <c r="A47" s="560"/>
      <c r="B47" s="557" t="s">
        <v>1874</v>
      </c>
      <c r="C47" s="558" t="s">
        <v>1875</v>
      </c>
      <c r="D47" s="651"/>
    </row>
    <row r="48" spans="1:4" s="559" customFormat="1" ht="12.75" customHeight="1">
      <c r="A48" s="560"/>
      <c r="B48" s="557" t="s">
        <v>1876</v>
      </c>
      <c r="C48" s="558" t="s">
        <v>1877</v>
      </c>
      <c r="D48" s="651"/>
    </row>
    <row r="49" spans="1:4" s="559" customFormat="1" ht="12.75" customHeight="1">
      <c r="A49" s="560"/>
      <c r="B49" s="557" t="s">
        <v>1878</v>
      </c>
      <c r="C49" s="558" t="s">
        <v>1879</v>
      </c>
      <c r="D49" s="651"/>
    </row>
    <row r="50" spans="1:4" s="559" customFormat="1" ht="12.75" customHeight="1">
      <c r="A50" s="560"/>
      <c r="B50" s="557" t="s">
        <v>1880</v>
      </c>
      <c r="C50" s="558" t="s">
        <v>1881</v>
      </c>
      <c r="D50" s="651"/>
    </row>
    <row r="51" spans="1:4" s="559" customFormat="1" ht="12.75" customHeight="1">
      <c r="A51" s="560"/>
      <c r="B51" s="557" t="s">
        <v>1882</v>
      </c>
      <c r="C51" s="558" t="s">
        <v>1883</v>
      </c>
      <c r="D51" s="651"/>
    </row>
    <row r="52" spans="1:4" s="559" customFormat="1" ht="12.75" customHeight="1">
      <c r="A52" s="560"/>
      <c r="B52" s="557" t="s">
        <v>1884</v>
      </c>
      <c r="C52" s="558" t="s">
        <v>1885</v>
      </c>
      <c r="D52" s="651"/>
    </row>
    <row r="53" spans="1:4" s="559" customFormat="1" ht="12.75" customHeight="1">
      <c r="A53" s="560"/>
      <c r="B53" s="557" t="s">
        <v>1886</v>
      </c>
      <c r="C53" s="558" t="s">
        <v>1887</v>
      </c>
      <c r="D53" s="651"/>
    </row>
    <row r="54" spans="1:4" s="559" customFormat="1" ht="12.75" customHeight="1">
      <c r="A54" s="560"/>
      <c r="B54" s="557" t="s">
        <v>1888</v>
      </c>
      <c r="C54" s="558" t="s">
        <v>1889</v>
      </c>
      <c r="D54" s="651"/>
    </row>
    <row r="55" spans="1:4" s="559" customFormat="1" ht="12.75" customHeight="1">
      <c r="A55" s="560"/>
      <c r="B55" s="557" t="s">
        <v>1890</v>
      </c>
      <c r="C55" s="558" t="s">
        <v>1891</v>
      </c>
      <c r="D55" s="651"/>
    </row>
    <row r="56" spans="1:4" s="559" customFormat="1" ht="12.75" customHeight="1">
      <c r="A56" s="560"/>
      <c r="B56" s="557" t="s">
        <v>1892</v>
      </c>
      <c r="C56" s="558" t="s">
        <v>1893</v>
      </c>
      <c r="D56" s="651"/>
    </row>
    <row r="57" spans="1:4" s="559" customFormat="1" ht="12.75" customHeight="1">
      <c r="A57" s="560"/>
      <c r="B57" s="557" t="s">
        <v>1894</v>
      </c>
      <c r="C57" s="558" t="s">
        <v>1895</v>
      </c>
      <c r="D57" s="651"/>
    </row>
    <row r="58" spans="1:4" s="559" customFormat="1" ht="12.75" customHeight="1">
      <c r="A58" s="560"/>
      <c r="B58" s="557" t="s">
        <v>1896</v>
      </c>
      <c r="C58" s="558" t="s">
        <v>1897</v>
      </c>
      <c r="D58" s="651"/>
    </row>
    <row r="59" spans="1:4" s="559" customFormat="1" ht="12.75" customHeight="1">
      <c r="A59" s="560"/>
      <c r="B59" s="557" t="s">
        <v>1898</v>
      </c>
      <c r="C59" s="558" t="s">
        <v>1899</v>
      </c>
      <c r="D59" s="651"/>
    </row>
    <row r="60" spans="1:4" s="559" customFormat="1" ht="12.75" customHeight="1">
      <c r="A60" s="560"/>
      <c r="B60" s="557" t="s">
        <v>1900</v>
      </c>
      <c r="C60" s="558" t="s">
        <v>1901</v>
      </c>
      <c r="D60" s="651"/>
    </row>
    <row r="61" spans="1:4" s="559" customFormat="1" ht="12.75" customHeight="1">
      <c r="A61" s="560"/>
      <c r="B61" s="557" t="s">
        <v>1902</v>
      </c>
      <c r="C61" s="558" t="s">
        <v>1903</v>
      </c>
      <c r="D61" s="651"/>
    </row>
    <row r="62" spans="1:4" s="559" customFormat="1" ht="12.75" customHeight="1">
      <c r="A62" s="560"/>
      <c r="B62" s="557" t="s">
        <v>1904</v>
      </c>
      <c r="C62" s="558" t="s">
        <v>1905</v>
      </c>
      <c r="D62" s="651"/>
    </row>
    <row r="63" spans="1:4" s="559" customFormat="1" ht="12.75" customHeight="1">
      <c r="A63" s="560"/>
      <c r="B63" s="557" t="s">
        <v>1906</v>
      </c>
      <c r="C63" s="558" t="s">
        <v>1907</v>
      </c>
      <c r="D63" s="651"/>
    </row>
    <row r="64" spans="1:4" s="559" customFormat="1" ht="12.75" customHeight="1">
      <c r="A64" s="560"/>
      <c r="B64" s="557" t="s">
        <v>1908</v>
      </c>
      <c r="C64" s="558" t="s">
        <v>1909</v>
      </c>
      <c r="D64" s="651"/>
    </row>
    <row r="65" spans="1:4" s="559" customFormat="1" ht="12.75" customHeight="1">
      <c r="A65" s="560"/>
      <c r="B65" s="557" t="s">
        <v>1910</v>
      </c>
      <c r="C65" s="558" t="s">
        <v>1911</v>
      </c>
      <c r="D65" s="651"/>
    </row>
    <row r="66" spans="1:4" s="559" customFormat="1" ht="12.75" customHeight="1">
      <c r="A66" s="560"/>
      <c r="B66" s="557" t="s">
        <v>1912</v>
      </c>
      <c r="C66" s="558" t="s">
        <v>1913</v>
      </c>
      <c r="D66" s="651"/>
    </row>
    <row r="67" spans="1:4" s="559" customFormat="1" ht="12.75" customHeight="1">
      <c r="A67" s="560"/>
      <c r="B67" s="557" t="s">
        <v>1914</v>
      </c>
      <c r="C67" s="558" t="s">
        <v>1915</v>
      </c>
      <c r="D67" s="651"/>
    </row>
    <row r="68" spans="1:4" s="559" customFormat="1" ht="12.75" customHeight="1">
      <c r="A68" s="560"/>
      <c r="B68" s="557" t="s">
        <v>1916</v>
      </c>
      <c r="C68" s="558" t="s">
        <v>1917</v>
      </c>
      <c r="D68" s="651"/>
    </row>
    <row r="69" spans="1:4" s="559" customFormat="1" ht="12.75" customHeight="1">
      <c r="A69" s="560"/>
      <c r="B69" s="557" t="s">
        <v>1918</v>
      </c>
      <c r="C69" s="558" t="s">
        <v>1919</v>
      </c>
      <c r="D69" s="651"/>
    </row>
    <row r="70" spans="1:4" s="559" customFormat="1" ht="12.75" customHeight="1">
      <c r="A70" s="560"/>
      <c r="B70" s="557" t="s">
        <v>1920</v>
      </c>
      <c r="C70" s="558" t="s">
        <v>1921</v>
      </c>
      <c r="D70" s="651"/>
    </row>
    <row r="71" spans="1:4" s="559" customFormat="1" ht="12.75" customHeight="1">
      <c r="A71" s="560"/>
      <c r="B71" s="557" t="s">
        <v>1922</v>
      </c>
      <c r="C71" s="558" t="s">
        <v>1923</v>
      </c>
      <c r="D71" s="651"/>
    </row>
    <row r="72" spans="1:4" s="559" customFormat="1" ht="12.75" customHeight="1">
      <c r="A72" s="560"/>
      <c r="B72" s="557" t="s">
        <v>1924</v>
      </c>
      <c r="C72" s="558" t="s">
        <v>1925</v>
      </c>
      <c r="D72" s="651"/>
    </row>
    <row r="73" spans="1:4" s="559" customFormat="1" ht="12.75" customHeight="1">
      <c r="A73" s="560"/>
      <c r="B73" s="557" t="s">
        <v>1926</v>
      </c>
      <c r="C73" s="558" t="s">
        <v>1927</v>
      </c>
      <c r="D73" s="651"/>
    </row>
    <row r="74" spans="1:4" s="559" customFormat="1" ht="12.75" customHeight="1">
      <c r="A74" s="560"/>
      <c r="B74" s="557" t="s">
        <v>1928</v>
      </c>
      <c r="C74" s="558" t="s">
        <v>1929</v>
      </c>
      <c r="D74" s="651"/>
    </row>
    <row r="75" spans="1:4" s="559" customFormat="1" ht="12.75" customHeight="1">
      <c r="A75" s="560"/>
      <c r="B75" s="557" t="s">
        <v>1930</v>
      </c>
      <c r="C75" s="558" t="s">
        <v>1931</v>
      </c>
      <c r="D75" s="651"/>
    </row>
    <row r="76" spans="1:4" s="559" customFormat="1" ht="12.75" customHeight="1">
      <c r="A76" s="560"/>
      <c r="B76" s="557" t="s">
        <v>1932</v>
      </c>
      <c r="C76" s="558" t="s">
        <v>1933</v>
      </c>
      <c r="D76" s="651"/>
    </row>
    <row r="77" spans="1:4" s="559" customFormat="1" ht="12.75" customHeight="1">
      <c r="A77" s="560"/>
      <c r="B77" s="557" t="s">
        <v>1934</v>
      </c>
      <c r="C77" s="558" t="s">
        <v>1935</v>
      </c>
      <c r="D77" s="651"/>
    </row>
    <row r="78" spans="1:4" s="559" customFormat="1" ht="12.75" customHeight="1">
      <c r="A78" s="560"/>
      <c r="B78" s="557" t="s">
        <v>1936</v>
      </c>
      <c r="C78" s="558" t="s">
        <v>1937</v>
      </c>
      <c r="D78" s="651"/>
    </row>
    <row r="79" spans="1:4" s="559" customFormat="1" ht="12.75" customHeight="1">
      <c r="A79" s="560"/>
      <c r="B79" s="557" t="s">
        <v>1938</v>
      </c>
      <c r="C79" s="558" t="s">
        <v>1939</v>
      </c>
      <c r="D79" s="651"/>
    </row>
    <row r="80" spans="1:4" s="559" customFormat="1" ht="12.75" customHeight="1">
      <c r="A80" s="560"/>
      <c r="B80" s="557" t="s">
        <v>1940</v>
      </c>
      <c r="C80" s="558" t="s">
        <v>1941</v>
      </c>
      <c r="D80" s="651"/>
    </row>
    <row r="81" spans="1:4" s="559" customFormat="1" ht="12.75" customHeight="1">
      <c r="A81" s="560"/>
      <c r="B81" s="557" t="s">
        <v>1942</v>
      </c>
      <c r="C81" s="558" t="s">
        <v>1943</v>
      </c>
      <c r="D81" s="651"/>
    </row>
    <row r="82" spans="1:4" s="559" customFormat="1" ht="12.75" customHeight="1">
      <c r="A82" s="560"/>
      <c r="B82" s="557" t="s">
        <v>1944</v>
      </c>
      <c r="C82" s="558" t="s">
        <v>1945</v>
      </c>
      <c r="D82" s="651"/>
    </row>
    <row r="83" spans="1:4" s="559" customFormat="1" ht="12.75" customHeight="1">
      <c r="A83" s="560"/>
      <c r="B83" s="557" t="s">
        <v>1946</v>
      </c>
      <c r="C83" s="558" t="s">
        <v>1947</v>
      </c>
      <c r="D83" s="651"/>
    </row>
    <row r="84" spans="1:4" s="559" customFormat="1" ht="12.75" customHeight="1">
      <c r="A84" s="560"/>
      <c r="B84" s="557" t="s">
        <v>1948</v>
      </c>
      <c r="C84" s="558" t="s">
        <v>1949</v>
      </c>
      <c r="D84" s="651"/>
    </row>
    <row r="85" spans="1:4" s="559" customFormat="1" ht="12.75" customHeight="1">
      <c r="A85" s="560"/>
      <c r="B85" s="557" t="s">
        <v>1950</v>
      </c>
      <c r="C85" s="558" t="s">
        <v>1951</v>
      </c>
      <c r="D85" s="651"/>
    </row>
    <row r="86" spans="1:4" s="559" customFormat="1" ht="12.75" customHeight="1">
      <c r="A86" s="560"/>
      <c r="B86" s="557" t="s">
        <v>1952</v>
      </c>
      <c r="C86" s="558" t="s">
        <v>1953</v>
      </c>
      <c r="D86" s="651"/>
    </row>
    <row r="87" spans="1:4" s="559" customFormat="1" ht="12.75" customHeight="1">
      <c r="A87" s="560"/>
      <c r="B87" s="557" t="s">
        <v>1954</v>
      </c>
      <c r="C87" s="558" t="s">
        <v>1955</v>
      </c>
      <c r="D87" s="651"/>
    </row>
    <row r="88" spans="1:4" s="559" customFormat="1" ht="12.75" customHeight="1">
      <c r="A88" s="560"/>
      <c r="B88" s="557" t="s">
        <v>1956</v>
      </c>
      <c r="C88" s="558" t="s">
        <v>1957</v>
      </c>
      <c r="D88" s="651"/>
    </row>
    <row r="89" spans="1:4" s="559" customFormat="1" ht="12.75" customHeight="1">
      <c r="A89" s="560"/>
      <c r="B89" s="557" t="s">
        <v>1958</v>
      </c>
      <c r="C89" s="558" t="s">
        <v>1959</v>
      </c>
      <c r="D89" s="651"/>
    </row>
    <row r="90" spans="1:4" s="559" customFormat="1" ht="12.75" customHeight="1">
      <c r="A90" s="560"/>
      <c r="B90" s="557" t="s">
        <v>1960</v>
      </c>
      <c r="C90" s="558" t="s">
        <v>1961</v>
      </c>
      <c r="D90" s="651"/>
    </row>
    <row r="91" spans="1:4" s="559" customFormat="1" ht="12.75" customHeight="1">
      <c r="A91" s="560"/>
      <c r="B91" s="557" t="s">
        <v>1962</v>
      </c>
      <c r="C91" s="558" t="s">
        <v>1963</v>
      </c>
      <c r="D91" s="651"/>
    </row>
    <row r="92" spans="1:4" s="559" customFormat="1" ht="12.75" customHeight="1">
      <c r="A92" s="560"/>
      <c r="B92" s="557" t="s">
        <v>1964</v>
      </c>
      <c r="C92" s="558" t="s">
        <v>1965</v>
      </c>
      <c r="D92" s="651"/>
    </row>
    <row r="93" spans="1:4" s="559" customFormat="1" ht="12.75" customHeight="1">
      <c r="A93" s="560"/>
      <c r="B93" s="557" t="s">
        <v>1966</v>
      </c>
      <c r="C93" s="558" t="s">
        <v>1967</v>
      </c>
      <c r="D93" s="651"/>
    </row>
    <row r="94" spans="1:4" s="559" customFormat="1" ht="12.75" customHeight="1">
      <c r="A94" s="560"/>
      <c r="B94" s="557" t="s">
        <v>1968</v>
      </c>
      <c r="C94" s="558" t="s">
        <v>1969</v>
      </c>
      <c r="D94" s="651"/>
    </row>
    <row r="95" spans="1:4" s="559" customFormat="1" ht="12.75" customHeight="1">
      <c r="A95" s="560"/>
      <c r="B95" s="557" t="s">
        <v>1970</v>
      </c>
      <c r="C95" s="558" t="s">
        <v>1971</v>
      </c>
      <c r="D95" s="651"/>
    </row>
    <row r="96" spans="1:4" s="559" customFormat="1" ht="12.75" customHeight="1">
      <c r="A96" s="560"/>
      <c r="B96" s="557" t="s">
        <v>1972</v>
      </c>
      <c r="C96" s="558" t="s">
        <v>1973</v>
      </c>
      <c r="D96" s="651"/>
    </row>
    <row r="97" spans="1:4" s="559" customFormat="1" ht="12.75" customHeight="1">
      <c r="A97" s="560"/>
      <c r="B97" s="557" t="s">
        <v>1974</v>
      </c>
      <c r="C97" s="558" t="s">
        <v>1975</v>
      </c>
      <c r="D97" s="651"/>
    </row>
    <row r="98" spans="1:4" s="559" customFormat="1" ht="12.75" customHeight="1">
      <c r="A98" s="560"/>
      <c r="B98" s="557" t="s">
        <v>1976</v>
      </c>
      <c r="C98" s="558" t="s">
        <v>1977</v>
      </c>
      <c r="D98" s="651"/>
    </row>
    <row r="99" spans="1:4" s="559" customFormat="1" ht="12.75" customHeight="1">
      <c r="A99" s="560"/>
      <c r="B99" s="557" t="s">
        <v>1978</v>
      </c>
      <c r="C99" s="558" t="s">
        <v>1979</v>
      </c>
      <c r="D99" s="651"/>
    </row>
    <row r="100" spans="1:4" s="559" customFormat="1" ht="12.75" customHeight="1">
      <c r="A100" s="560"/>
      <c r="B100" s="557" t="s">
        <v>1980</v>
      </c>
      <c r="C100" s="558" t="s">
        <v>1981</v>
      </c>
      <c r="D100" s="651"/>
    </row>
    <row r="101" spans="1:4" s="559" customFormat="1" ht="12.75" customHeight="1">
      <c r="A101" s="560"/>
      <c r="B101" s="557" t="s">
        <v>1982</v>
      </c>
      <c r="C101" s="558" t="s">
        <v>1983</v>
      </c>
      <c r="D101" s="651"/>
    </row>
    <row r="102" spans="1:4" s="559" customFormat="1" ht="12.75" customHeight="1">
      <c r="A102" s="560"/>
      <c r="B102" s="557" t="s">
        <v>1984</v>
      </c>
      <c r="C102" s="558" t="s">
        <v>1985</v>
      </c>
      <c r="D102" s="651"/>
    </row>
    <row r="103" spans="1:4" s="559" customFormat="1" ht="12.75" customHeight="1">
      <c r="A103" s="560"/>
      <c r="B103" s="557" t="s">
        <v>1986</v>
      </c>
      <c r="C103" s="558" t="s">
        <v>1987</v>
      </c>
      <c r="D103" s="651"/>
    </row>
    <row r="104" spans="1:4" s="559" customFormat="1" ht="12.75" customHeight="1">
      <c r="A104" s="560"/>
      <c r="B104" s="557" t="s">
        <v>1988</v>
      </c>
      <c r="C104" s="558" t="s">
        <v>1989</v>
      </c>
      <c r="D104" s="651"/>
    </row>
    <row r="105" spans="1:4" s="559" customFormat="1" ht="12.75" customHeight="1">
      <c r="A105" s="560"/>
      <c r="B105" s="557" t="s">
        <v>1990</v>
      </c>
      <c r="C105" s="558" t="s">
        <v>1991</v>
      </c>
      <c r="D105" s="651"/>
    </row>
    <row r="106" spans="1:4" s="559" customFormat="1" ht="12.75" customHeight="1">
      <c r="A106" s="560"/>
      <c r="B106" s="557" t="s">
        <v>1992</v>
      </c>
      <c r="C106" s="558" t="s">
        <v>1993</v>
      </c>
      <c r="D106" s="651"/>
    </row>
    <row r="107" spans="1:4" s="559" customFormat="1" ht="12.75" customHeight="1">
      <c r="A107" s="560"/>
      <c r="B107" s="557" t="s">
        <v>1994</v>
      </c>
      <c r="C107" s="558" t="s">
        <v>1995</v>
      </c>
      <c r="D107" s="651"/>
    </row>
    <row r="108" spans="1:4" s="559" customFormat="1" ht="12.75" customHeight="1">
      <c r="A108" s="560"/>
      <c r="B108" s="557" t="s">
        <v>1996</v>
      </c>
      <c r="C108" s="558" t="s">
        <v>1997</v>
      </c>
      <c r="D108" s="651"/>
    </row>
    <row r="109" spans="1:4" s="559" customFormat="1" ht="12.75" customHeight="1">
      <c r="A109" s="561"/>
      <c r="B109" s="557" t="s">
        <v>1998</v>
      </c>
      <c r="C109" s="558" t="s">
        <v>1999</v>
      </c>
      <c r="D109" s="651"/>
    </row>
    <row r="110" spans="1:4" s="559" customFormat="1" ht="12.75" customHeight="1">
      <c r="A110" s="561"/>
      <c r="B110" s="557" t="s">
        <v>2000</v>
      </c>
      <c r="C110" s="558" t="s">
        <v>2001</v>
      </c>
      <c r="D110" s="651"/>
    </row>
    <row r="111" spans="1:4" s="559" customFormat="1" ht="12.75" customHeight="1">
      <c r="A111" s="561"/>
      <c r="B111" s="557" t="s">
        <v>2002</v>
      </c>
      <c r="C111" s="558" t="s">
        <v>2003</v>
      </c>
      <c r="D111" s="651"/>
    </row>
    <row r="112" spans="1:4" s="559" customFormat="1" ht="12.75" customHeight="1">
      <c r="A112" s="561"/>
      <c r="B112" s="557" t="s">
        <v>2004</v>
      </c>
      <c r="C112" s="558" t="s">
        <v>2005</v>
      </c>
      <c r="D112" s="651"/>
    </row>
    <row r="113" spans="1:4" s="559" customFormat="1" ht="12.75" customHeight="1">
      <c r="A113" s="561"/>
      <c r="B113" s="557" t="s">
        <v>2006</v>
      </c>
      <c r="C113" s="558" t="s">
        <v>2007</v>
      </c>
      <c r="D113" s="651"/>
    </row>
    <row r="114" spans="1:4" s="559" customFormat="1" ht="12.75" customHeight="1">
      <c r="A114" s="561"/>
      <c r="B114" s="557" t="s">
        <v>2008</v>
      </c>
      <c r="C114" s="558" t="s">
        <v>2009</v>
      </c>
      <c r="D114" s="651"/>
    </row>
    <row r="115" spans="1:4" s="559" customFormat="1" ht="12.75" customHeight="1">
      <c r="A115" s="561"/>
      <c r="B115" s="557" t="s">
        <v>2010</v>
      </c>
      <c r="C115" s="558" t="s">
        <v>2011</v>
      </c>
      <c r="D115" s="651"/>
    </row>
    <row r="116" spans="1:4" s="559" customFormat="1" ht="12.75" customHeight="1">
      <c r="A116" s="561"/>
      <c r="B116" s="557" t="s">
        <v>2012</v>
      </c>
      <c r="C116" s="558" t="s">
        <v>2013</v>
      </c>
      <c r="D116" s="651"/>
    </row>
    <row r="117" spans="1:4" s="559" customFormat="1" ht="12.75" customHeight="1">
      <c r="A117" s="561"/>
      <c r="B117" s="557" t="s">
        <v>2014</v>
      </c>
      <c r="C117" s="558" t="s">
        <v>2015</v>
      </c>
      <c r="D117" s="651"/>
    </row>
    <row r="118" spans="1:4" s="559" customFormat="1" ht="12.75" customHeight="1">
      <c r="A118" s="561"/>
      <c r="B118" s="557" t="s">
        <v>2016</v>
      </c>
      <c r="C118" s="558" t="s">
        <v>2017</v>
      </c>
      <c r="D118" s="651"/>
    </row>
    <row r="119" spans="1:4" s="559" customFormat="1" ht="12.75" customHeight="1">
      <c r="A119" s="561"/>
      <c r="B119" s="557" t="s">
        <v>2018</v>
      </c>
      <c r="C119" s="558" t="s">
        <v>2019</v>
      </c>
      <c r="D119" s="651"/>
    </row>
    <row r="120" spans="1:4" s="559" customFormat="1" ht="12.75" customHeight="1">
      <c r="A120" s="561"/>
      <c r="B120" s="557" t="s">
        <v>2020</v>
      </c>
      <c r="C120" s="558" t="s">
        <v>2021</v>
      </c>
      <c r="D120" s="651"/>
    </row>
    <row r="121" spans="1:4" s="559" customFormat="1" ht="12.75" customHeight="1">
      <c r="A121" s="561"/>
      <c r="B121" s="557" t="s">
        <v>2022</v>
      </c>
      <c r="C121" s="558" t="s">
        <v>2023</v>
      </c>
      <c r="D121" s="651"/>
    </row>
    <row r="122" spans="1:4" s="559" customFormat="1" ht="12.75" customHeight="1">
      <c r="A122" s="561"/>
      <c r="B122" s="557" t="s">
        <v>2024</v>
      </c>
      <c r="C122" s="558" t="s">
        <v>2025</v>
      </c>
      <c r="D122" s="651"/>
    </row>
    <row r="123" spans="1:4" s="559" customFormat="1" ht="12.75" customHeight="1">
      <c r="A123" s="561"/>
      <c r="B123" s="557" t="s">
        <v>2026</v>
      </c>
      <c r="C123" s="558" t="s">
        <v>2027</v>
      </c>
      <c r="D123" s="651"/>
    </row>
    <row r="124" spans="1:4" s="559" customFormat="1" ht="12.75" customHeight="1">
      <c r="A124" s="561"/>
      <c r="B124" s="557" t="s">
        <v>2028</v>
      </c>
      <c r="C124" s="558" t="s">
        <v>2029</v>
      </c>
      <c r="D124" s="651"/>
    </row>
    <row r="125" spans="1:4" s="559" customFormat="1" ht="12.75" customHeight="1">
      <c r="A125" s="561"/>
      <c r="B125" s="557" t="s">
        <v>2030</v>
      </c>
      <c r="C125" s="558" t="s">
        <v>2031</v>
      </c>
      <c r="D125" s="651"/>
    </row>
    <row r="126" spans="1:4" s="559" customFormat="1" ht="12.75" customHeight="1">
      <c r="A126" s="561"/>
      <c r="B126" s="557" t="s">
        <v>2032</v>
      </c>
      <c r="C126" s="558" t="s">
        <v>2033</v>
      </c>
      <c r="D126" s="651"/>
    </row>
    <row r="127" spans="1:4" s="559" customFormat="1" ht="12.75" customHeight="1">
      <c r="A127" s="561"/>
      <c r="B127" s="557" t="s">
        <v>2034</v>
      </c>
      <c r="C127" s="558" t="s">
        <v>2035</v>
      </c>
      <c r="D127" s="651"/>
    </row>
    <row r="128" spans="1:4" s="559" customFormat="1" ht="12.75" customHeight="1">
      <c r="A128" s="561"/>
      <c r="B128" s="557" t="s">
        <v>2036</v>
      </c>
      <c r="C128" s="558" t="s">
        <v>2037</v>
      </c>
      <c r="D128" s="651"/>
    </row>
    <row r="129" spans="1:4" s="559" customFormat="1" ht="12.75" customHeight="1">
      <c r="A129" s="561"/>
      <c r="B129" s="557" t="s">
        <v>2038</v>
      </c>
      <c r="C129" s="558" t="s">
        <v>2039</v>
      </c>
      <c r="D129" s="651"/>
    </row>
    <row r="130" spans="1:4" s="559" customFormat="1" ht="12.75" customHeight="1">
      <c r="A130" s="561"/>
      <c r="B130" s="557" t="s">
        <v>2040</v>
      </c>
      <c r="C130" s="558" t="s">
        <v>2041</v>
      </c>
      <c r="D130" s="651"/>
    </row>
    <row r="131" spans="1:4" s="559" customFormat="1" ht="12.75" customHeight="1">
      <c r="A131" s="561"/>
      <c r="B131" s="557" t="s">
        <v>2042</v>
      </c>
      <c r="C131" s="558" t="s">
        <v>2043</v>
      </c>
      <c r="D131" s="651"/>
    </row>
    <row r="132" spans="1:4" s="559" customFormat="1" ht="12.75" customHeight="1">
      <c r="A132" s="561"/>
      <c r="B132" s="557" t="s">
        <v>2044</v>
      </c>
      <c r="C132" s="558" t="s">
        <v>2045</v>
      </c>
      <c r="D132" s="651"/>
    </row>
    <row r="133" spans="1:4" s="559" customFormat="1" ht="12.75" customHeight="1">
      <c r="A133" s="561"/>
      <c r="B133" s="557" t="s">
        <v>2046</v>
      </c>
      <c r="C133" s="558" t="s">
        <v>2047</v>
      </c>
      <c r="D133" s="651"/>
    </row>
    <row r="134" spans="1:4" s="559" customFormat="1" ht="12.75" customHeight="1">
      <c r="A134" s="561"/>
      <c r="B134" s="557" t="s">
        <v>2048</v>
      </c>
      <c r="C134" s="558" t="s">
        <v>2049</v>
      </c>
      <c r="D134" s="651"/>
    </row>
    <row r="135" spans="1:4" s="559" customFormat="1" ht="12.75" customHeight="1">
      <c r="A135" s="561"/>
      <c r="B135" s="557" t="s">
        <v>2050</v>
      </c>
      <c r="C135" s="558" t="s">
        <v>2051</v>
      </c>
      <c r="D135" s="651"/>
    </row>
    <row r="136" spans="1:4" s="559" customFormat="1" ht="12.75" customHeight="1">
      <c r="A136" s="561"/>
      <c r="B136" s="557" t="s">
        <v>2052</v>
      </c>
      <c r="C136" s="558" t="s">
        <v>2053</v>
      </c>
      <c r="D136" s="651"/>
    </row>
    <row r="137" spans="1:4" s="559" customFormat="1" ht="12.75" customHeight="1">
      <c r="A137" s="561"/>
      <c r="B137" s="557" t="s">
        <v>2054</v>
      </c>
      <c r="C137" s="558" t="s">
        <v>2055</v>
      </c>
      <c r="D137" s="651"/>
    </row>
    <row r="138" spans="1:4" s="559" customFormat="1" ht="12.75" customHeight="1">
      <c r="A138" s="561"/>
      <c r="B138" s="557" t="s">
        <v>2056</v>
      </c>
      <c r="C138" s="558" t="s">
        <v>2057</v>
      </c>
      <c r="D138" s="651"/>
    </row>
    <row r="139" spans="1:4" s="559" customFormat="1" ht="12.75" customHeight="1">
      <c r="A139" s="561"/>
      <c r="B139" s="557" t="s">
        <v>2058</v>
      </c>
      <c r="C139" s="558" t="s">
        <v>2059</v>
      </c>
      <c r="D139" s="651"/>
    </row>
    <row r="140" spans="1:4" s="559" customFormat="1" ht="12.75" customHeight="1">
      <c r="A140" s="561"/>
      <c r="B140" s="557" t="s">
        <v>2060</v>
      </c>
      <c r="C140" s="558" t="s">
        <v>2061</v>
      </c>
      <c r="D140" s="651"/>
    </row>
    <row r="141" spans="1:4" s="559" customFormat="1" ht="12.75" customHeight="1">
      <c r="A141" s="561"/>
      <c r="B141" s="557" t="s">
        <v>2062</v>
      </c>
      <c r="C141" s="558" t="s">
        <v>2063</v>
      </c>
      <c r="D141" s="651"/>
    </row>
    <row r="142" spans="1:4" s="559" customFormat="1" ht="12.75" customHeight="1">
      <c r="A142" s="561"/>
      <c r="B142" s="557" t="s">
        <v>2064</v>
      </c>
      <c r="C142" s="558" t="s">
        <v>2065</v>
      </c>
      <c r="D142" s="651"/>
    </row>
    <row r="143" spans="1:4" s="559" customFormat="1" ht="12.75" customHeight="1">
      <c r="A143" s="561"/>
      <c r="B143" s="557" t="s">
        <v>2066</v>
      </c>
      <c r="C143" s="558" t="s">
        <v>2067</v>
      </c>
      <c r="D143" s="651"/>
    </row>
    <row r="144" spans="1:4" s="559" customFormat="1" ht="12.75" customHeight="1">
      <c r="A144" s="561"/>
      <c r="B144" s="557" t="s">
        <v>2068</v>
      </c>
      <c r="C144" s="558" t="s">
        <v>2069</v>
      </c>
      <c r="D144" s="651"/>
    </row>
    <row r="145" spans="1:4" s="559" customFormat="1" ht="12.75" customHeight="1">
      <c r="A145" s="561"/>
      <c r="B145" s="557" t="s">
        <v>2070</v>
      </c>
      <c r="C145" s="558" t="s">
        <v>2071</v>
      </c>
      <c r="D145" s="651"/>
    </row>
    <row r="146" spans="1:4" s="559" customFormat="1" ht="12.75" customHeight="1">
      <c r="A146" s="561"/>
      <c r="B146" s="557" t="s">
        <v>2072</v>
      </c>
      <c r="C146" s="558" t="s">
        <v>2073</v>
      </c>
      <c r="D146" s="651"/>
    </row>
    <row r="147" spans="1:4" s="559" customFormat="1" ht="12.75" customHeight="1">
      <c r="A147" s="561"/>
      <c r="B147" s="557" t="s">
        <v>2074</v>
      </c>
      <c r="C147" s="558" t="s">
        <v>2075</v>
      </c>
      <c r="D147" s="651"/>
    </row>
    <row r="148" spans="1:4" s="559" customFormat="1" ht="12.75" customHeight="1">
      <c r="A148" s="561"/>
      <c r="B148" s="557" t="s">
        <v>2076</v>
      </c>
      <c r="C148" s="558" t="s">
        <v>2077</v>
      </c>
      <c r="D148" s="651"/>
    </row>
    <row r="149" spans="1:4" s="559" customFormat="1" ht="12.75" customHeight="1">
      <c r="A149" s="561"/>
      <c r="B149" s="557" t="s">
        <v>2078</v>
      </c>
      <c r="C149" s="558" t="s">
        <v>2079</v>
      </c>
      <c r="D149" s="651"/>
    </row>
    <row r="150" spans="1:4" s="559" customFormat="1" ht="12.75" customHeight="1">
      <c r="A150" s="561"/>
      <c r="B150" s="557" t="s">
        <v>2080</v>
      </c>
      <c r="C150" s="558" t="s">
        <v>2081</v>
      </c>
      <c r="D150" s="651"/>
    </row>
    <row r="151" spans="1:4" s="559" customFormat="1" ht="12.75" customHeight="1">
      <c r="A151" s="561"/>
      <c r="B151" s="557" t="s">
        <v>2082</v>
      </c>
      <c r="C151" s="558" t="s">
        <v>2083</v>
      </c>
      <c r="D151" s="651"/>
    </row>
    <row r="152" spans="1:4" s="559" customFormat="1" ht="12.75" customHeight="1">
      <c r="A152" s="561"/>
      <c r="B152" s="557" t="s">
        <v>2084</v>
      </c>
      <c r="C152" s="558" t="s">
        <v>2085</v>
      </c>
      <c r="D152" s="651"/>
    </row>
    <row r="153" spans="1:4" s="559" customFormat="1" ht="12.75" customHeight="1">
      <c r="A153" s="561"/>
      <c r="B153" s="557" t="s">
        <v>2086</v>
      </c>
      <c r="C153" s="558" t="s">
        <v>2087</v>
      </c>
      <c r="D153" s="651"/>
    </row>
    <row r="154" spans="1:4" s="559" customFormat="1" ht="12.75" customHeight="1">
      <c r="A154" s="561"/>
      <c r="B154" s="557" t="s">
        <v>2088</v>
      </c>
      <c r="C154" s="558" t="s">
        <v>2089</v>
      </c>
      <c r="D154" s="651"/>
    </row>
    <row r="155" spans="1:4" s="559" customFormat="1" ht="12.75" customHeight="1">
      <c r="A155" s="561"/>
      <c r="B155" s="557" t="s">
        <v>2090</v>
      </c>
      <c r="C155" s="558" t="s">
        <v>2091</v>
      </c>
      <c r="D155" s="651"/>
    </row>
    <row r="156" spans="1:4" s="559" customFormat="1" ht="12.75" customHeight="1">
      <c r="A156" s="561"/>
      <c r="B156" s="557" t="s">
        <v>2092</v>
      </c>
      <c r="C156" s="558" t="s">
        <v>2093</v>
      </c>
      <c r="D156" s="651"/>
    </row>
    <row r="157" spans="1:4" s="559" customFormat="1" ht="12.75" customHeight="1">
      <c r="A157" s="561"/>
      <c r="B157" s="557" t="s">
        <v>2094</v>
      </c>
      <c r="C157" s="558" t="s">
        <v>2095</v>
      </c>
      <c r="D157" s="651"/>
    </row>
    <row r="158" spans="1:4" s="559" customFormat="1" ht="12.75" customHeight="1">
      <c r="A158" s="561"/>
      <c r="B158" s="557" t="s">
        <v>2096</v>
      </c>
      <c r="C158" s="558" t="s">
        <v>2097</v>
      </c>
      <c r="D158" s="651"/>
    </row>
    <row r="159" spans="1:4" s="559" customFormat="1" ht="12.75" customHeight="1">
      <c r="A159" s="561"/>
      <c r="B159" s="557" t="s">
        <v>2098</v>
      </c>
      <c r="C159" s="558" t="s">
        <v>2099</v>
      </c>
      <c r="D159" s="651"/>
    </row>
    <row r="160" spans="1:4" s="559" customFormat="1" ht="12.75" customHeight="1">
      <c r="A160" s="561"/>
      <c r="B160" s="557" t="s">
        <v>2100</v>
      </c>
      <c r="C160" s="558" t="s">
        <v>2101</v>
      </c>
      <c r="D160" s="651"/>
    </row>
    <row r="161" spans="1:4" s="559" customFormat="1" ht="12.75" customHeight="1">
      <c r="A161" s="561"/>
      <c r="B161" s="557" t="s">
        <v>2102</v>
      </c>
      <c r="C161" s="558" t="s">
        <v>2103</v>
      </c>
      <c r="D161" s="651"/>
    </row>
    <row r="162" spans="1:4" s="559" customFormat="1" ht="12.75" customHeight="1">
      <c r="A162" s="561"/>
      <c r="B162" s="557" t="s">
        <v>2104</v>
      </c>
      <c r="C162" s="558" t="s">
        <v>2105</v>
      </c>
      <c r="D162" s="651"/>
    </row>
    <row r="163" spans="1:4" s="559" customFormat="1" ht="12.75" customHeight="1">
      <c r="A163" s="561"/>
      <c r="B163" s="557" t="s">
        <v>2106</v>
      </c>
      <c r="C163" s="558" t="s">
        <v>2107</v>
      </c>
      <c r="D163" s="651"/>
    </row>
    <row r="164" spans="1:4" s="559" customFormat="1" ht="12.75" customHeight="1">
      <c r="A164" s="561"/>
      <c r="B164" s="557" t="s">
        <v>2108</v>
      </c>
      <c r="C164" s="558" t="s">
        <v>2109</v>
      </c>
      <c r="D164" s="651"/>
    </row>
    <row r="165" spans="1:4" s="559" customFormat="1" ht="12.75" customHeight="1">
      <c r="A165" s="561"/>
      <c r="B165" s="557" t="s">
        <v>2110</v>
      </c>
      <c r="C165" s="558" t="s">
        <v>2111</v>
      </c>
      <c r="D165" s="651"/>
    </row>
    <row r="166" spans="1:4" s="559" customFormat="1" ht="12.75" customHeight="1">
      <c r="A166" s="561"/>
      <c r="B166" s="557" t="s">
        <v>2112</v>
      </c>
      <c r="C166" s="558" t="s">
        <v>2113</v>
      </c>
      <c r="D166" s="651"/>
    </row>
    <row r="167" spans="1:4" s="559" customFormat="1" ht="12.75" customHeight="1">
      <c r="A167" s="561"/>
      <c r="B167" s="557" t="s">
        <v>2114</v>
      </c>
      <c r="C167" s="558" t="s">
        <v>2115</v>
      </c>
      <c r="D167" s="651"/>
    </row>
    <row r="168" spans="1:4" s="559" customFormat="1" ht="12.75" customHeight="1">
      <c r="A168" s="561"/>
      <c r="B168" s="557" t="s">
        <v>2116</v>
      </c>
      <c r="C168" s="558" t="s">
        <v>2117</v>
      </c>
      <c r="D168" s="651"/>
    </row>
    <row r="169" spans="1:4" s="559" customFormat="1" ht="12.75" customHeight="1">
      <c r="A169" s="561"/>
      <c r="B169" s="557" t="s">
        <v>2118</v>
      </c>
      <c r="C169" s="558" t="s">
        <v>2119</v>
      </c>
      <c r="D169" s="651"/>
    </row>
    <row r="170" spans="1:4" s="559" customFormat="1" ht="12.75" customHeight="1">
      <c r="A170" s="561"/>
      <c r="B170" s="557" t="s">
        <v>2120</v>
      </c>
      <c r="C170" s="558" t="s">
        <v>2121</v>
      </c>
      <c r="D170" s="651"/>
    </row>
    <row r="171" spans="1:4" s="559" customFormat="1" ht="12.75" customHeight="1">
      <c r="A171" s="561"/>
      <c r="B171" s="557" t="s">
        <v>2122</v>
      </c>
      <c r="C171" s="558" t="s">
        <v>2123</v>
      </c>
      <c r="D171" s="651"/>
    </row>
    <row r="172" spans="1:4" s="559" customFormat="1" ht="12.75" customHeight="1">
      <c r="A172" s="561"/>
      <c r="B172" s="557" t="s">
        <v>2124</v>
      </c>
      <c r="C172" s="558" t="s">
        <v>2125</v>
      </c>
      <c r="D172" s="651"/>
    </row>
    <row r="173" spans="1:4" s="559" customFormat="1" ht="12.75" customHeight="1">
      <c r="A173" s="561"/>
      <c r="B173" s="557" t="s">
        <v>2126</v>
      </c>
      <c r="C173" s="558" t="s">
        <v>2127</v>
      </c>
      <c r="D173" s="651"/>
    </row>
    <row r="174" spans="1:4" s="559" customFormat="1" ht="12.75" customHeight="1">
      <c r="A174" s="561"/>
      <c r="B174" s="557" t="s">
        <v>2128</v>
      </c>
      <c r="C174" s="558" t="s">
        <v>2129</v>
      </c>
      <c r="D174" s="651"/>
    </row>
    <row r="175" spans="1:4" s="559" customFormat="1" ht="12.75" customHeight="1">
      <c r="A175" s="561"/>
      <c r="B175" s="557" t="s">
        <v>2130</v>
      </c>
      <c r="C175" s="558" t="s">
        <v>2131</v>
      </c>
      <c r="D175" s="651"/>
    </row>
    <row r="176" spans="1:4" s="559" customFormat="1" ht="12.75" customHeight="1">
      <c r="A176" s="561"/>
      <c r="B176" s="557" t="s">
        <v>2132</v>
      </c>
      <c r="C176" s="558" t="s">
        <v>2133</v>
      </c>
      <c r="D176" s="651"/>
    </row>
    <row r="177" spans="1:4" s="559" customFormat="1" ht="12.75" customHeight="1">
      <c r="A177" s="561"/>
      <c r="B177" s="557" t="s">
        <v>2134</v>
      </c>
      <c r="C177" s="558" t="s">
        <v>2135</v>
      </c>
      <c r="D177" s="651"/>
    </row>
    <row r="178" spans="1:4" s="559" customFormat="1" ht="12.75" customHeight="1">
      <c r="A178" s="561"/>
      <c r="B178" s="557" t="s">
        <v>2136</v>
      </c>
      <c r="C178" s="558" t="s">
        <v>2137</v>
      </c>
      <c r="D178" s="651"/>
    </row>
    <row r="179" spans="1:4" s="559" customFormat="1" ht="12.75" customHeight="1">
      <c r="A179" s="561"/>
      <c r="B179" s="557" t="s">
        <v>2138</v>
      </c>
      <c r="C179" s="558" t="s">
        <v>2139</v>
      </c>
      <c r="D179" s="651"/>
    </row>
    <row r="180" spans="1:4" s="559" customFormat="1" ht="12.75" customHeight="1">
      <c r="A180" s="561"/>
      <c r="B180" s="557" t="s">
        <v>2140</v>
      </c>
      <c r="C180" s="558" t="s">
        <v>2141</v>
      </c>
      <c r="D180" s="651"/>
    </row>
    <row r="181" spans="1:4" s="559" customFormat="1" ht="12.75" customHeight="1">
      <c r="A181" s="561"/>
      <c r="B181" s="557" t="s">
        <v>2142</v>
      </c>
      <c r="C181" s="558" t="s">
        <v>2143</v>
      </c>
      <c r="D181" s="651"/>
    </row>
    <row r="182" spans="1:4" s="559" customFormat="1" ht="12.75" customHeight="1">
      <c r="A182" s="561"/>
      <c r="B182" s="557" t="s">
        <v>2144</v>
      </c>
      <c r="C182" s="558" t="s">
        <v>2145</v>
      </c>
      <c r="D182" s="651"/>
    </row>
    <row r="183" spans="1:4" s="559" customFormat="1" ht="12.75" customHeight="1">
      <c r="A183" s="561"/>
      <c r="B183" s="557" t="s">
        <v>2146</v>
      </c>
      <c r="C183" s="558" t="s">
        <v>2147</v>
      </c>
      <c r="D183" s="651"/>
    </row>
    <row r="184" spans="1:4" s="559" customFormat="1" ht="12.75" customHeight="1">
      <c r="A184" s="561"/>
      <c r="B184" s="557" t="s">
        <v>2148</v>
      </c>
      <c r="C184" s="558" t="s">
        <v>2149</v>
      </c>
      <c r="D184" s="651"/>
    </row>
    <row r="185" spans="1:4" s="559" customFormat="1" ht="12.75" customHeight="1">
      <c r="A185" s="561"/>
      <c r="B185" s="557" t="s">
        <v>2150</v>
      </c>
      <c r="C185" s="558" t="s">
        <v>2151</v>
      </c>
      <c r="D185" s="651"/>
    </row>
    <row r="186" spans="1:4" s="559" customFormat="1" ht="12.75" customHeight="1">
      <c r="A186" s="561"/>
      <c r="B186" s="557" t="s">
        <v>2152</v>
      </c>
      <c r="C186" s="558" t="s">
        <v>2153</v>
      </c>
      <c r="D186" s="651"/>
    </row>
    <row r="187" spans="1:4" s="559" customFormat="1" ht="12.75" customHeight="1">
      <c r="A187" s="561"/>
      <c r="B187" s="557" t="s">
        <v>2154</v>
      </c>
      <c r="C187" s="558" t="s">
        <v>2155</v>
      </c>
      <c r="D187" s="651"/>
    </row>
    <row r="188" spans="1:4" s="559" customFormat="1" ht="12.75" customHeight="1">
      <c r="A188" s="561"/>
      <c r="B188" s="557" t="s">
        <v>2156</v>
      </c>
      <c r="C188" s="562" t="s">
        <v>2157</v>
      </c>
      <c r="D188" s="651"/>
    </row>
    <row r="189" spans="1:4" s="559" customFormat="1" ht="12.75" customHeight="1">
      <c r="A189" s="561"/>
      <c r="B189" s="557" t="s">
        <v>2158</v>
      </c>
      <c r="C189" s="558" t="s">
        <v>2159</v>
      </c>
      <c r="D189" s="651"/>
    </row>
    <row r="190" spans="1:4" s="559" customFormat="1" ht="12.75" customHeight="1">
      <c r="A190" s="561"/>
      <c r="B190" s="557" t="s">
        <v>2160</v>
      </c>
      <c r="C190" s="558" t="s">
        <v>2161</v>
      </c>
      <c r="D190" s="651"/>
    </row>
    <row r="191" spans="1:4" s="559" customFormat="1" ht="12.75" customHeight="1">
      <c r="A191" s="561"/>
      <c r="B191" s="557" t="s">
        <v>2162</v>
      </c>
      <c r="C191" s="558" t="s">
        <v>2163</v>
      </c>
      <c r="D191" s="651"/>
    </row>
    <row r="192" spans="1:4" s="559" customFormat="1" ht="12.75" customHeight="1">
      <c r="A192" s="561"/>
      <c r="B192" s="557" t="s">
        <v>2164</v>
      </c>
      <c r="C192" s="558" t="s">
        <v>2165</v>
      </c>
      <c r="D192" s="651"/>
    </row>
    <row r="193" spans="1:4" s="559" customFormat="1" ht="12.75" customHeight="1">
      <c r="A193" s="561"/>
      <c r="B193" s="557" t="s">
        <v>2166</v>
      </c>
      <c r="C193" s="558" t="s">
        <v>2167</v>
      </c>
      <c r="D193" s="651"/>
    </row>
    <row r="194" spans="1:4" s="559" customFormat="1" ht="12.75" customHeight="1">
      <c r="A194" s="561"/>
      <c r="B194" s="557" t="s">
        <v>2168</v>
      </c>
      <c r="C194" s="558" t="s">
        <v>2169</v>
      </c>
      <c r="D194" s="651"/>
    </row>
    <row r="195" spans="1:4" s="559" customFormat="1" ht="12.75" customHeight="1">
      <c r="A195" s="561"/>
      <c r="B195" s="557" t="s">
        <v>2170</v>
      </c>
      <c r="C195" s="558" t="s">
        <v>2171</v>
      </c>
      <c r="D195" s="651"/>
    </row>
    <row r="196" spans="1:4" s="559" customFormat="1" ht="12.75" customHeight="1">
      <c r="A196" s="561"/>
      <c r="B196" s="557" t="s">
        <v>2172</v>
      </c>
      <c r="C196" s="558" t="s">
        <v>2173</v>
      </c>
      <c r="D196" s="651"/>
    </row>
    <row r="197" spans="1:4" s="559" customFormat="1" ht="12.75" customHeight="1">
      <c r="A197" s="561"/>
      <c r="B197" s="557" t="s">
        <v>2174</v>
      </c>
      <c r="C197" s="558" t="s">
        <v>2175</v>
      </c>
      <c r="D197" s="651"/>
    </row>
    <row r="198" spans="1:4" s="559" customFormat="1" ht="12.75" customHeight="1">
      <c r="A198" s="561"/>
      <c r="B198" s="557" t="s">
        <v>2176</v>
      </c>
      <c r="C198" s="558" t="s">
        <v>2177</v>
      </c>
      <c r="D198" s="651"/>
    </row>
    <row r="199" spans="1:4" s="559" customFormat="1" ht="12.75" customHeight="1">
      <c r="A199" s="561"/>
      <c r="B199" s="557" t="s">
        <v>2178</v>
      </c>
      <c r="C199" s="558" t="s">
        <v>2179</v>
      </c>
      <c r="D199" s="651"/>
    </row>
    <row r="200" spans="1:4" s="559" customFormat="1" ht="12.75" customHeight="1">
      <c r="A200" s="561"/>
      <c r="B200" s="557" t="s">
        <v>2180</v>
      </c>
      <c r="C200" s="558" t="s">
        <v>2181</v>
      </c>
      <c r="D200" s="651"/>
    </row>
    <row r="201" spans="1:4" s="559" customFormat="1" ht="12.75" customHeight="1">
      <c r="A201" s="561"/>
      <c r="B201" s="557" t="s">
        <v>2182</v>
      </c>
      <c r="C201" s="558" t="s">
        <v>2183</v>
      </c>
      <c r="D201" s="651"/>
    </row>
    <row r="202" spans="1:4" s="559" customFormat="1" ht="12.75" customHeight="1">
      <c r="A202" s="561"/>
      <c r="B202" s="557" t="s">
        <v>2184</v>
      </c>
      <c r="C202" s="558" t="s">
        <v>2185</v>
      </c>
      <c r="D202" s="651"/>
    </row>
    <row r="203" spans="1:4" s="559" customFormat="1" ht="12.75" customHeight="1">
      <c r="A203" s="561"/>
      <c r="B203" s="557" t="s">
        <v>2186</v>
      </c>
      <c r="C203" s="558" t="s">
        <v>2187</v>
      </c>
      <c r="D203" s="651"/>
    </row>
    <row r="204" spans="1:4" s="559" customFormat="1" ht="12.75" customHeight="1">
      <c r="A204" s="561"/>
      <c r="B204" s="557" t="s">
        <v>2188</v>
      </c>
      <c r="C204" s="558" t="s">
        <v>2189</v>
      </c>
      <c r="D204" s="651"/>
    </row>
    <row r="205" spans="1:4" s="559" customFormat="1" ht="12.75" customHeight="1">
      <c r="A205" s="561"/>
      <c r="B205" s="557" t="s">
        <v>2190</v>
      </c>
      <c r="C205" s="558" t="s">
        <v>2191</v>
      </c>
      <c r="D205" s="651"/>
    </row>
    <row r="206" spans="1:4" s="559" customFormat="1" ht="12.75" customHeight="1">
      <c r="A206" s="561"/>
      <c r="B206" s="557" t="s">
        <v>2192</v>
      </c>
      <c r="C206" s="558" t="s">
        <v>2193</v>
      </c>
      <c r="D206" s="651"/>
    </row>
    <row r="207" spans="1:4" s="559" customFormat="1" ht="12.75" customHeight="1">
      <c r="A207" s="561"/>
      <c r="B207" s="557" t="s">
        <v>2194</v>
      </c>
      <c r="C207" s="558" t="s">
        <v>2195</v>
      </c>
      <c r="D207" s="651"/>
    </row>
    <row r="208" spans="1:4" s="559" customFormat="1" ht="12.75" customHeight="1">
      <c r="A208" s="561"/>
      <c r="B208" s="557" t="s">
        <v>2196</v>
      </c>
      <c r="C208" s="558" t="s">
        <v>2197</v>
      </c>
      <c r="D208" s="651"/>
    </row>
    <row r="209" spans="1:4" s="559" customFormat="1" ht="12.75" customHeight="1">
      <c r="A209" s="561"/>
      <c r="B209" s="557" t="s">
        <v>2198</v>
      </c>
      <c r="C209" s="558" t="s">
        <v>2199</v>
      </c>
      <c r="D209" s="651"/>
    </row>
    <row r="210" spans="1:4" s="559" customFormat="1" ht="12.75" customHeight="1">
      <c r="A210" s="561"/>
      <c r="B210" s="557" t="s">
        <v>2200</v>
      </c>
      <c r="C210" s="558" t="s">
        <v>2201</v>
      </c>
      <c r="D210" s="651"/>
    </row>
    <row r="211" spans="1:4" s="559" customFormat="1" ht="12.75" customHeight="1">
      <c r="A211" s="561"/>
      <c r="B211" s="557" t="s">
        <v>2202</v>
      </c>
      <c r="C211" s="558" t="s">
        <v>2203</v>
      </c>
      <c r="D211" s="651"/>
    </row>
    <row r="212" spans="1:4" s="559" customFormat="1" ht="12.75" customHeight="1">
      <c r="A212" s="561"/>
      <c r="B212" s="557" t="s">
        <v>2204</v>
      </c>
      <c r="C212" s="558" t="s">
        <v>2573</v>
      </c>
      <c r="D212" s="651"/>
    </row>
    <row r="213" spans="1:4" s="559" customFormat="1" ht="12.75" customHeight="1">
      <c r="A213" s="563"/>
      <c r="B213" s="557" t="s">
        <v>2206</v>
      </c>
      <c r="C213" s="558" t="s">
        <v>2205</v>
      </c>
      <c r="D213" s="651"/>
    </row>
    <row r="214" spans="1:4" s="559" customFormat="1" ht="12.75" customHeight="1">
      <c r="A214" s="561"/>
      <c r="B214" s="557" t="s">
        <v>2208</v>
      </c>
      <c r="C214" s="558" t="s">
        <v>2207</v>
      </c>
      <c r="D214" s="651"/>
    </row>
    <row r="215" spans="1:4" s="559" customFormat="1" ht="12.75" customHeight="1">
      <c r="A215" s="561"/>
      <c r="B215" s="557" t="s">
        <v>2210</v>
      </c>
      <c r="C215" s="558" t="s">
        <v>2209</v>
      </c>
      <c r="D215" s="651"/>
    </row>
    <row r="216" spans="1:4" s="559" customFormat="1" ht="12.75" customHeight="1">
      <c r="A216" s="561"/>
      <c r="B216" s="557" t="s">
        <v>2212</v>
      </c>
      <c r="C216" s="558" t="s">
        <v>2211</v>
      </c>
      <c r="D216" s="651"/>
    </row>
    <row r="217" spans="1:4" s="559" customFormat="1" ht="12.75" customHeight="1">
      <c r="A217" s="561"/>
      <c r="B217" s="557" t="s">
        <v>2214</v>
      </c>
      <c r="C217" s="558" t="s">
        <v>2213</v>
      </c>
      <c r="D217" s="651"/>
    </row>
    <row r="218" spans="1:4" s="559" customFormat="1" ht="12.75" customHeight="1">
      <c r="A218" s="561"/>
      <c r="B218" s="557" t="s">
        <v>2216</v>
      </c>
      <c r="C218" s="558" t="s">
        <v>2215</v>
      </c>
      <c r="D218" s="651"/>
    </row>
    <row r="219" spans="1:4" s="559" customFormat="1" ht="12.75" customHeight="1">
      <c r="A219" s="561"/>
      <c r="B219" s="557" t="s">
        <v>2218</v>
      </c>
      <c r="C219" s="558" t="s">
        <v>2217</v>
      </c>
      <c r="D219" s="651"/>
    </row>
    <row r="220" spans="1:4" s="559" customFormat="1" ht="12.75" customHeight="1">
      <c r="A220" s="561"/>
      <c r="B220" s="557" t="s">
        <v>2220</v>
      </c>
      <c r="C220" s="558" t="s">
        <v>2219</v>
      </c>
      <c r="D220" s="651"/>
    </row>
    <row r="221" spans="1:4" s="559" customFormat="1" ht="12.75" customHeight="1">
      <c r="A221" s="561"/>
      <c r="B221" s="557" t="s">
        <v>2222</v>
      </c>
      <c r="C221" s="558" t="s">
        <v>2221</v>
      </c>
      <c r="D221" s="651"/>
    </row>
    <row r="222" spans="1:4" s="559" customFormat="1" ht="12.75" customHeight="1">
      <c r="A222" s="561"/>
      <c r="B222" s="557" t="s">
        <v>2224</v>
      </c>
      <c r="C222" s="558" t="s">
        <v>2223</v>
      </c>
      <c r="D222" s="651"/>
    </row>
    <row r="223" spans="1:4" s="559" customFormat="1" ht="12.75" customHeight="1">
      <c r="A223" s="561"/>
      <c r="B223" s="557" t="s">
        <v>2226</v>
      </c>
      <c r="C223" s="558" t="s">
        <v>2225</v>
      </c>
      <c r="D223" s="651"/>
    </row>
    <row r="224" spans="1:4" s="559" customFormat="1" ht="12.75" customHeight="1">
      <c r="A224" s="561"/>
      <c r="B224" s="557" t="s">
        <v>2228</v>
      </c>
      <c r="C224" s="558" t="s">
        <v>2227</v>
      </c>
      <c r="D224" s="651"/>
    </row>
    <row r="225" spans="1:4" s="559" customFormat="1" ht="12.75" customHeight="1">
      <c r="A225" s="561"/>
      <c r="B225" s="557" t="s">
        <v>2230</v>
      </c>
      <c r="C225" s="558" t="s">
        <v>2229</v>
      </c>
      <c r="D225" s="651"/>
    </row>
    <row r="226" spans="1:4" s="559" customFormat="1" ht="12.75" customHeight="1">
      <c r="A226" s="561"/>
      <c r="B226" s="557" t="s">
        <v>2232</v>
      </c>
      <c r="C226" s="558" t="s">
        <v>2231</v>
      </c>
      <c r="D226" s="651"/>
    </row>
    <row r="227" spans="1:4" s="559" customFormat="1" ht="12.75" customHeight="1">
      <c r="A227" s="561"/>
      <c r="B227" s="557" t="s">
        <v>2234</v>
      </c>
      <c r="C227" s="558" t="s">
        <v>2233</v>
      </c>
      <c r="D227" s="651"/>
    </row>
    <row r="228" spans="1:4" s="559" customFormat="1" ht="12.75" customHeight="1">
      <c r="A228" s="561"/>
      <c r="B228" s="557" t="s">
        <v>2236</v>
      </c>
      <c r="C228" s="558" t="s">
        <v>2235</v>
      </c>
      <c r="D228" s="651"/>
    </row>
    <row r="229" spans="1:4" s="559" customFormat="1" ht="12.75" customHeight="1">
      <c r="A229" s="561"/>
      <c r="B229" s="557" t="s">
        <v>2238</v>
      </c>
      <c r="C229" s="558" t="s">
        <v>2237</v>
      </c>
      <c r="D229" s="651"/>
    </row>
    <row r="230" spans="1:4" s="559" customFormat="1" ht="12.75" customHeight="1">
      <c r="A230" s="561"/>
      <c r="B230" s="557" t="s">
        <v>2240</v>
      </c>
      <c r="C230" s="558" t="s">
        <v>2239</v>
      </c>
      <c r="D230" s="651"/>
    </row>
    <row r="231" spans="1:4" s="559" customFormat="1" ht="12.75" customHeight="1">
      <c r="A231" s="561"/>
      <c r="B231" s="557" t="s">
        <v>2242</v>
      </c>
      <c r="C231" s="558" t="s">
        <v>2241</v>
      </c>
      <c r="D231" s="651"/>
    </row>
    <row r="232" spans="1:4" s="559" customFormat="1" ht="12.75" customHeight="1">
      <c r="A232" s="561"/>
      <c r="B232" s="557" t="s">
        <v>2244</v>
      </c>
      <c r="C232" s="558" t="s">
        <v>2243</v>
      </c>
      <c r="D232" s="651"/>
    </row>
    <row r="233" spans="1:4" s="559" customFormat="1" ht="12.75" customHeight="1">
      <c r="A233" s="561"/>
      <c r="B233" s="557" t="s">
        <v>2246</v>
      </c>
      <c r="C233" s="558" t="s">
        <v>2245</v>
      </c>
      <c r="D233" s="651"/>
    </row>
    <row r="234" spans="1:4" s="559" customFormat="1" ht="12.75" customHeight="1">
      <c r="A234" s="561"/>
      <c r="B234" s="557" t="s">
        <v>2248</v>
      </c>
      <c r="C234" s="558" t="s">
        <v>2247</v>
      </c>
      <c r="D234" s="651"/>
    </row>
    <row r="235" spans="1:4" s="559" customFormat="1" ht="12.75" customHeight="1">
      <c r="A235" s="561"/>
      <c r="B235" s="557" t="s">
        <v>2250</v>
      </c>
      <c r="C235" s="558" t="s">
        <v>2249</v>
      </c>
      <c r="D235" s="651"/>
    </row>
    <row r="236" spans="1:4" s="559" customFormat="1" ht="12.75" customHeight="1">
      <c r="A236" s="561"/>
      <c r="B236" s="557" t="s">
        <v>2252</v>
      </c>
      <c r="C236" s="558" t="s">
        <v>2251</v>
      </c>
      <c r="D236" s="651"/>
    </row>
    <row r="237" spans="1:4" s="559" customFormat="1" ht="12.75" customHeight="1">
      <c r="A237" s="561"/>
      <c r="B237" s="557" t="s">
        <v>2254</v>
      </c>
      <c r="C237" s="558" t="s">
        <v>2253</v>
      </c>
      <c r="D237" s="651"/>
    </row>
    <row r="238" spans="1:4" s="559" customFormat="1" ht="12.75" customHeight="1">
      <c r="A238" s="561"/>
      <c r="B238" s="557" t="s">
        <v>2256</v>
      </c>
      <c r="C238" s="558" t="s">
        <v>2255</v>
      </c>
      <c r="D238" s="651"/>
    </row>
    <row r="239" spans="1:4" s="559" customFormat="1" ht="12.75" customHeight="1">
      <c r="A239" s="561"/>
      <c r="B239" s="557" t="s">
        <v>2258</v>
      </c>
      <c r="C239" s="558" t="s">
        <v>2257</v>
      </c>
      <c r="D239" s="651"/>
    </row>
    <row r="240" spans="1:4" s="559" customFormat="1" ht="12.75" customHeight="1">
      <c r="A240" s="561"/>
      <c r="B240" s="557" t="s">
        <v>2260</v>
      </c>
      <c r="C240" s="558" t="s">
        <v>2259</v>
      </c>
      <c r="D240" s="651"/>
    </row>
    <row r="241" spans="1:4" s="559" customFormat="1" ht="12.75" customHeight="1">
      <c r="A241" s="561"/>
      <c r="B241" s="557" t="s">
        <v>2262</v>
      </c>
      <c r="C241" s="558" t="s">
        <v>2261</v>
      </c>
      <c r="D241" s="651"/>
    </row>
    <row r="242" spans="1:4" s="559" customFormat="1" ht="12.75" customHeight="1">
      <c r="A242" s="561"/>
      <c r="B242" s="557" t="s">
        <v>2264</v>
      </c>
      <c r="C242" s="558" t="s">
        <v>2263</v>
      </c>
      <c r="D242" s="651"/>
    </row>
    <row r="243" spans="1:4" s="559" customFormat="1" ht="12.75" customHeight="1">
      <c r="A243" s="561"/>
      <c r="B243" s="557" t="s">
        <v>2266</v>
      </c>
      <c r="C243" s="558" t="s">
        <v>2265</v>
      </c>
      <c r="D243" s="651"/>
    </row>
    <row r="244" spans="1:4" s="559" customFormat="1" ht="12.75" customHeight="1">
      <c r="A244" s="561"/>
      <c r="B244" s="557" t="s">
        <v>2268</v>
      </c>
      <c r="C244" s="558" t="s">
        <v>2267</v>
      </c>
      <c r="D244" s="651"/>
    </row>
    <row r="245" spans="1:4" s="559" customFormat="1" ht="12.75" customHeight="1">
      <c r="A245" s="561"/>
      <c r="B245" s="557" t="s">
        <v>2270</v>
      </c>
      <c r="C245" s="558" t="s">
        <v>2269</v>
      </c>
      <c r="D245" s="651"/>
    </row>
    <row r="246" spans="1:4" s="559" customFormat="1" ht="12.75" customHeight="1">
      <c r="A246" s="561"/>
      <c r="B246" s="557" t="s">
        <v>2272</v>
      </c>
      <c r="C246" s="558" t="s">
        <v>2271</v>
      </c>
      <c r="D246" s="651"/>
    </row>
    <row r="247" spans="1:4" s="559" customFormat="1" ht="12.75" customHeight="1">
      <c r="A247" s="561"/>
      <c r="B247" s="557" t="s">
        <v>2274</v>
      </c>
      <c r="C247" s="558" t="s">
        <v>2273</v>
      </c>
      <c r="D247" s="651"/>
    </row>
    <row r="248" spans="1:4" s="559" customFormat="1" ht="12.75" customHeight="1">
      <c r="A248" s="561"/>
      <c r="B248" s="557" t="s">
        <v>2276</v>
      </c>
      <c r="C248" s="558" t="s">
        <v>2275</v>
      </c>
      <c r="D248" s="651"/>
    </row>
    <row r="249" spans="1:4" s="559" customFormat="1" ht="12.75" customHeight="1">
      <c r="A249" s="561"/>
      <c r="B249" s="557" t="s">
        <v>2278</v>
      </c>
      <c r="C249" s="558" t="s">
        <v>2277</v>
      </c>
      <c r="D249" s="651"/>
    </row>
    <row r="250" spans="1:4" s="559" customFormat="1" ht="12.75" customHeight="1">
      <c r="A250" s="561"/>
      <c r="B250" s="557" t="s">
        <v>2280</v>
      </c>
      <c r="C250" s="558" t="s">
        <v>2279</v>
      </c>
      <c r="D250" s="651"/>
    </row>
    <row r="251" spans="1:4" s="559" customFormat="1" ht="12.75" customHeight="1">
      <c r="A251" s="561"/>
      <c r="B251" s="557" t="s">
        <v>2282</v>
      </c>
      <c r="C251" s="558" t="s">
        <v>2281</v>
      </c>
      <c r="D251" s="651"/>
    </row>
    <row r="252" spans="1:4" s="559" customFormat="1" ht="12.75" customHeight="1">
      <c r="A252" s="561"/>
      <c r="B252" s="557" t="s">
        <v>2284</v>
      </c>
      <c r="C252" s="558" t="s">
        <v>2283</v>
      </c>
      <c r="D252" s="651"/>
    </row>
    <row r="253" spans="1:4" s="559" customFormat="1" ht="12.75" customHeight="1">
      <c r="A253" s="561"/>
      <c r="B253" s="557" t="s">
        <v>2286</v>
      </c>
      <c r="C253" s="558" t="s">
        <v>2285</v>
      </c>
      <c r="D253" s="651"/>
    </row>
    <row r="254" spans="1:4" s="559" customFormat="1" ht="12.75" customHeight="1">
      <c r="A254" s="561"/>
      <c r="B254" s="557" t="s">
        <v>2288</v>
      </c>
      <c r="C254" s="558" t="s">
        <v>2287</v>
      </c>
      <c r="D254" s="651"/>
    </row>
    <row r="255" spans="1:4" s="559" customFormat="1" ht="12.75" customHeight="1">
      <c r="A255" s="561"/>
      <c r="B255" s="557" t="s">
        <v>2290</v>
      </c>
      <c r="C255" s="558" t="s">
        <v>2289</v>
      </c>
      <c r="D255" s="651"/>
    </row>
    <row r="256" spans="1:4" s="559" customFormat="1" ht="12.75" customHeight="1">
      <c r="A256" s="561"/>
      <c r="B256" s="557" t="s">
        <v>2292</v>
      </c>
      <c r="C256" s="558" t="s">
        <v>2291</v>
      </c>
      <c r="D256" s="651"/>
    </row>
    <row r="257" spans="1:4" s="559" customFormat="1" ht="12.75" customHeight="1">
      <c r="A257" s="561"/>
      <c r="B257" s="557" t="s">
        <v>2294</v>
      </c>
      <c r="C257" s="558" t="s">
        <v>2293</v>
      </c>
      <c r="D257" s="651"/>
    </row>
    <row r="258" spans="1:4" s="559" customFormat="1" ht="12.75" customHeight="1">
      <c r="A258" s="561"/>
      <c r="B258" s="557" t="s">
        <v>2296</v>
      </c>
      <c r="C258" s="558" t="s">
        <v>2295</v>
      </c>
      <c r="D258" s="651"/>
    </row>
    <row r="259" spans="1:4" s="559" customFormat="1" ht="12.75" customHeight="1">
      <c r="A259" s="561"/>
      <c r="B259" s="557" t="s">
        <v>2298</v>
      </c>
      <c r="C259" s="558" t="s">
        <v>2297</v>
      </c>
      <c r="D259" s="651"/>
    </row>
    <row r="260" spans="1:4" s="559" customFormat="1" ht="12.75" customHeight="1">
      <c r="A260" s="561"/>
      <c r="B260" s="557" t="s">
        <v>2300</v>
      </c>
      <c r="C260" s="558" t="s">
        <v>2299</v>
      </c>
      <c r="D260" s="651"/>
    </row>
    <row r="261" spans="1:4" s="559" customFormat="1" ht="12.75" customHeight="1">
      <c r="A261" s="561"/>
      <c r="B261" s="557" t="s">
        <v>2302</v>
      </c>
      <c r="C261" s="558" t="s">
        <v>2301</v>
      </c>
      <c r="D261" s="651"/>
    </row>
    <row r="262" spans="1:4" s="559" customFormat="1" ht="12.75" customHeight="1">
      <c r="A262" s="561"/>
      <c r="B262" s="557" t="s">
        <v>2304</v>
      </c>
      <c r="C262" s="558" t="s">
        <v>2303</v>
      </c>
      <c r="D262" s="651"/>
    </row>
    <row r="263" spans="1:4" s="559" customFormat="1" ht="12.75" customHeight="1">
      <c r="A263" s="561"/>
      <c r="B263" s="557" t="s">
        <v>2306</v>
      </c>
      <c r="C263" s="558" t="s">
        <v>2305</v>
      </c>
      <c r="D263" s="651"/>
    </row>
    <row r="264" spans="1:4" s="559" customFormat="1" ht="12.75" customHeight="1">
      <c r="A264" s="561"/>
      <c r="B264" s="557" t="s">
        <v>2308</v>
      </c>
      <c r="C264" s="558" t="s">
        <v>2307</v>
      </c>
      <c r="D264" s="651"/>
    </row>
    <row r="265" spans="1:4" s="559" customFormat="1" ht="12.75" customHeight="1">
      <c r="A265" s="561"/>
      <c r="B265" s="557" t="s">
        <v>2310</v>
      </c>
      <c r="C265" s="558" t="s">
        <v>2309</v>
      </c>
      <c r="D265" s="651"/>
    </row>
    <row r="266" spans="1:4" s="559" customFormat="1" ht="12.75" customHeight="1">
      <c r="A266" s="561"/>
      <c r="B266" s="557" t="s">
        <v>2312</v>
      </c>
      <c r="C266" s="558" t="s">
        <v>2311</v>
      </c>
      <c r="D266" s="651"/>
    </row>
    <row r="267" spans="1:4" s="559" customFormat="1" ht="12.75" customHeight="1">
      <c r="A267" s="561"/>
      <c r="B267" s="557" t="s">
        <v>2314</v>
      </c>
      <c r="C267" s="558" t="s">
        <v>2313</v>
      </c>
      <c r="D267" s="651"/>
    </row>
    <row r="268" spans="1:4" s="559" customFormat="1" ht="12.75" customHeight="1">
      <c r="A268" s="561"/>
      <c r="B268" s="557" t="s">
        <v>2316</v>
      </c>
      <c r="C268" s="558" t="s">
        <v>2315</v>
      </c>
      <c r="D268" s="651"/>
    </row>
    <row r="269" spans="1:4" s="559" customFormat="1" ht="12.75" customHeight="1">
      <c r="A269" s="561"/>
      <c r="B269" s="557" t="s">
        <v>2318</v>
      </c>
      <c r="C269" s="558" t="s">
        <v>2317</v>
      </c>
      <c r="D269" s="651"/>
    </row>
    <row r="270" spans="1:4" s="559" customFormat="1" ht="12.75" customHeight="1">
      <c r="A270" s="561"/>
      <c r="B270" s="557" t="s">
        <v>2320</v>
      </c>
      <c r="C270" s="558" t="s">
        <v>2319</v>
      </c>
      <c r="D270" s="651"/>
    </row>
    <row r="271" spans="1:4" s="559" customFormat="1" ht="12.75" customHeight="1">
      <c r="A271" s="561"/>
      <c r="B271" s="557" t="s">
        <v>2322</v>
      </c>
      <c r="C271" s="558" t="s">
        <v>2321</v>
      </c>
      <c r="D271" s="651"/>
    </row>
    <row r="272" spans="1:4" s="559" customFormat="1" ht="12.75" customHeight="1">
      <c r="A272" s="561"/>
      <c r="B272" s="557" t="s">
        <v>2324</v>
      </c>
      <c r="C272" s="558" t="s">
        <v>2323</v>
      </c>
      <c r="D272" s="651"/>
    </row>
    <row r="273" spans="1:4" s="559" customFormat="1" ht="12.75" customHeight="1">
      <c r="A273" s="561"/>
      <c r="B273" s="557" t="s">
        <v>2326</v>
      </c>
      <c r="C273" s="558" t="s">
        <v>2325</v>
      </c>
      <c r="D273" s="651"/>
    </row>
    <row r="274" spans="1:4" s="559" customFormat="1" ht="12.75" customHeight="1">
      <c r="A274" s="561"/>
      <c r="B274" s="557" t="s">
        <v>2328</v>
      </c>
      <c r="C274" s="558" t="s">
        <v>2327</v>
      </c>
      <c r="D274" s="651"/>
    </row>
    <row r="275" spans="1:4" s="559" customFormat="1" ht="12.75" customHeight="1">
      <c r="A275" s="561"/>
      <c r="B275" s="557" t="s">
        <v>2330</v>
      </c>
      <c r="C275" s="558" t="s">
        <v>2329</v>
      </c>
      <c r="D275" s="651"/>
    </row>
    <row r="276" spans="1:4" s="559" customFormat="1" ht="12.75" customHeight="1">
      <c r="A276" s="561"/>
      <c r="B276" s="557" t="s">
        <v>2332</v>
      </c>
      <c r="C276" s="558" t="s">
        <v>2331</v>
      </c>
      <c r="D276" s="651"/>
    </row>
    <row r="277" spans="1:4" s="559" customFormat="1" ht="12.75" customHeight="1">
      <c r="A277" s="561"/>
      <c r="B277" s="557" t="s">
        <v>2334</v>
      </c>
      <c r="C277" s="558" t="s">
        <v>2333</v>
      </c>
      <c r="D277" s="651"/>
    </row>
    <row r="278" spans="1:4" s="559" customFormat="1" ht="12.75" customHeight="1">
      <c r="A278" s="561"/>
      <c r="B278" s="557" t="s">
        <v>2336</v>
      </c>
      <c r="C278" s="558" t="s">
        <v>2335</v>
      </c>
      <c r="D278" s="651"/>
    </row>
    <row r="279" spans="1:4" s="559" customFormat="1" ht="12.75" customHeight="1">
      <c r="A279" s="561"/>
      <c r="B279" s="557" t="s">
        <v>2338</v>
      </c>
      <c r="C279" s="558" t="s">
        <v>2337</v>
      </c>
      <c r="D279" s="651"/>
    </row>
    <row r="280" spans="1:4" s="559" customFormat="1" ht="12.75" customHeight="1">
      <c r="A280" s="561"/>
      <c r="B280" s="557" t="s">
        <v>2340</v>
      </c>
      <c r="C280" s="558" t="s">
        <v>2339</v>
      </c>
      <c r="D280" s="651"/>
    </row>
    <row r="281" spans="1:4" s="559" customFormat="1" ht="12.75" customHeight="1">
      <c r="A281" s="561"/>
      <c r="B281" s="557" t="s">
        <v>2342</v>
      </c>
      <c r="C281" s="558" t="s">
        <v>2341</v>
      </c>
      <c r="D281" s="651"/>
    </row>
    <row r="282" spans="1:4" s="559" customFormat="1" ht="12.75" customHeight="1">
      <c r="A282" s="561"/>
      <c r="B282" s="557" t="s">
        <v>2344</v>
      </c>
      <c r="C282" s="558" t="s">
        <v>2343</v>
      </c>
      <c r="D282" s="651"/>
    </row>
    <row r="283" spans="1:4" s="559" customFormat="1" ht="12.75" customHeight="1">
      <c r="A283" s="561"/>
      <c r="B283" s="557" t="s">
        <v>2346</v>
      </c>
      <c r="C283" s="558" t="s">
        <v>2345</v>
      </c>
      <c r="D283" s="651"/>
    </row>
    <row r="284" spans="1:4" s="559" customFormat="1" ht="12.75" customHeight="1">
      <c r="A284" s="561"/>
      <c r="B284" s="557" t="s">
        <v>2348</v>
      </c>
      <c r="C284" s="558" t="s">
        <v>2347</v>
      </c>
      <c r="D284" s="651"/>
    </row>
    <row r="285" spans="1:4" s="559" customFormat="1" ht="12.75" customHeight="1">
      <c r="A285" s="561"/>
      <c r="B285" s="557" t="s">
        <v>2350</v>
      </c>
      <c r="C285" s="558" t="s">
        <v>2349</v>
      </c>
      <c r="D285" s="651"/>
    </row>
    <row r="286" spans="1:4" s="559" customFormat="1" ht="12.75" customHeight="1">
      <c r="A286" s="561"/>
      <c r="B286" s="557" t="s">
        <v>2352</v>
      </c>
      <c r="C286" s="558" t="s">
        <v>2351</v>
      </c>
      <c r="D286" s="651"/>
    </row>
    <row r="287" spans="1:4" s="559" customFormat="1" ht="12.75" customHeight="1">
      <c r="A287" s="561"/>
      <c r="B287" s="557" t="s">
        <v>2354</v>
      </c>
      <c r="C287" s="558" t="s">
        <v>2353</v>
      </c>
      <c r="D287" s="651"/>
    </row>
    <row r="288" spans="1:4" s="559" customFormat="1" ht="12.75" customHeight="1">
      <c r="A288" s="561"/>
      <c r="B288" s="557" t="s">
        <v>2356</v>
      </c>
      <c r="C288" s="558" t="s">
        <v>2355</v>
      </c>
      <c r="D288" s="651"/>
    </row>
    <row r="289" spans="1:4" s="559" customFormat="1" ht="12.75" customHeight="1">
      <c r="A289" s="561"/>
      <c r="B289" s="557" t="s">
        <v>2358</v>
      </c>
      <c r="C289" s="558" t="s">
        <v>2357</v>
      </c>
      <c r="D289" s="651"/>
    </row>
    <row r="290" spans="1:4" s="559" customFormat="1" ht="12.75" customHeight="1">
      <c r="A290" s="561"/>
      <c r="B290" s="557" t="s">
        <v>2360</v>
      </c>
      <c r="C290" s="558" t="s">
        <v>2359</v>
      </c>
      <c r="D290" s="651"/>
    </row>
    <row r="291" spans="1:4" s="559" customFormat="1" ht="12.75" customHeight="1">
      <c r="A291" s="561"/>
      <c r="B291" s="557" t="s">
        <v>2362</v>
      </c>
      <c r="C291" s="558" t="s">
        <v>2361</v>
      </c>
      <c r="D291" s="651"/>
    </row>
    <row r="292" spans="1:4" s="559" customFormat="1" ht="12.75" customHeight="1">
      <c r="A292" s="561"/>
      <c r="B292" s="557" t="s">
        <v>2364</v>
      </c>
      <c r="C292" s="558" t="s">
        <v>2363</v>
      </c>
      <c r="D292" s="651"/>
    </row>
    <row r="293" spans="1:4" s="559" customFormat="1" ht="12.75" customHeight="1">
      <c r="A293" s="561"/>
      <c r="B293" s="557" t="s">
        <v>2366</v>
      </c>
      <c r="C293" s="558" t="s">
        <v>2365</v>
      </c>
      <c r="D293" s="651"/>
    </row>
    <row r="294" spans="1:4" s="559" customFormat="1" ht="12.75" customHeight="1">
      <c r="A294" s="561"/>
      <c r="B294" s="557" t="s">
        <v>2368</v>
      </c>
      <c r="C294" s="558" t="s">
        <v>2367</v>
      </c>
      <c r="D294" s="651"/>
    </row>
    <row r="295" spans="1:4" s="559" customFormat="1" ht="12.75" customHeight="1">
      <c r="A295" s="561"/>
      <c r="B295" s="557" t="s">
        <v>2370</v>
      </c>
      <c r="C295" s="558" t="s">
        <v>2369</v>
      </c>
      <c r="D295" s="651"/>
    </row>
    <row r="296" spans="1:4" s="559" customFormat="1" ht="12.75" customHeight="1">
      <c r="A296" s="561"/>
      <c r="B296" s="557" t="s">
        <v>2372</v>
      </c>
      <c r="C296" s="558" t="s">
        <v>2371</v>
      </c>
      <c r="D296" s="651"/>
    </row>
    <row r="297" spans="1:4" s="559" customFormat="1" ht="12.75" customHeight="1">
      <c r="A297" s="561"/>
      <c r="B297" s="557" t="s">
        <v>2374</v>
      </c>
      <c r="C297" s="558" t="s">
        <v>2373</v>
      </c>
      <c r="D297" s="651"/>
    </row>
    <row r="298" spans="1:4" s="559" customFormat="1" ht="12.75" customHeight="1">
      <c r="A298" s="561"/>
      <c r="B298" s="557" t="s">
        <v>2376</v>
      </c>
      <c r="C298" s="558" t="s">
        <v>2375</v>
      </c>
      <c r="D298" s="651"/>
    </row>
    <row r="299" spans="1:4" s="559" customFormat="1" ht="12.75" customHeight="1">
      <c r="A299" s="561"/>
      <c r="B299" s="557" t="s">
        <v>2378</v>
      </c>
      <c r="C299" s="558" t="s">
        <v>2377</v>
      </c>
      <c r="D299" s="651"/>
    </row>
    <row r="300" spans="1:4" s="559" customFormat="1" ht="12.75" customHeight="1">
      <c r="A300" s="561"/>
      <c r="B300" s="557" t="s">
        <v>2380</v>
      </c>
      <c r="C300" s="558" t="s">
        <v>2379</v>
      </c>
      <c r="D300" s="651"/>
    </row>
    <row r="301" spans="1:4" s="559" customFormat="1" ht="12.75" customHeight="1">
      <c r="A301" s="561"/>
      <c r="B301" s="557" t="s">
        <v>2382</v>
      </c>
      <c r="C301" s="558" t="s">
        <v>2381</v>
      </c>
      <c r="D301" s="649"/>
    </row>
    <row r="302" spans="1:4" s="559" customFormat="1" ht="12.75" customHeight="1">
      <c r="A302" s="561"/>
      <c r="B302" s="557" t="s">
        <v>2384</v>
      </c>
      <c r="C302" s="558" t="s">
        <v>2383</v>
      </c>
      <c r="D302" s="649"/>
    </row>
    <row r="303" spans="1:4" s="559" customFormat="1" ht="12.75" customHeight="1">
      <c r="A303" s="561"/>
      <c r="B303" s="557" t="s">
        <v>2386</v>
      </c>
      <c r="C303" s="558" t="s">
        <v>2385</v>
      </c>
      <c r="D303" s="649"/>
    </row>
    <row r="304" spans="1:4" s="559" customFormat="1" ht="12.75" customHeight="1">
      <c r="A304" s="561"/>
      <c r="B304" s="557" t="s">
        <v>2388</v>
      </c>
      <c r="C304" s="558" t="s">
        <v>2387</v>
      </c>
      <c r="D304" s="649"/>
    </row>
    <row r="305" spans="1:4" s="559" customFormat="1" ht="12.75" customHeight="1">
      <c r="A305" s="561"/>
      <c r="B305" s="557" t="s">
        <v>2390</v>
      </c>
      <c r="C305" s="558" t="s">
        <v>2389</v>
      </c>
      <c r="D305" s="649"/>
    </row>
    <row r="306" spans="1:4" s="559" customFormat="1" ht="12.75" customHeight="1">
      <c r="A306" s="561"/>
      <c r="B306" s="557" t="s">
        <v>2392</v>
      </c>
      <c r="C306" s="558" t="s">
        <v>2391</v>
      </c>
      <c r="D306" s="649"/>
    </row>
    <row r="307" spans="1:4" s="559" customFormat="1" ht="12.75" customHeight="1">
      <c r="A307" s="561"/>
      <c r="B307" s="557" t="s">
        <v>2394</v>
      </c>
      <c r="C307" s="558" t="s">
        <v>2393</v>
      </c>
      <c r="D307" s="649"/>
    </row>
    <row r="308" spans="1:4" s="559" customFormat="1" ht="12.75" customHeight="1">
      <c r="A308" s="561"/>
      <c r="B308" s="557" t="s">
        <v>2396</v>
      </c>
      <c r="C308" s="558" t="s">
        <v>2395</v>
      </c>
      <c r="D308" s="649"/>
    </row>
    <row r="309" spans="1:4" s="559" customFormat="1" ht="12.75" customHeight="1">
      <c r="A309" s="561"/>
      <c r="B309" s="557" t="s">
        <v>2398</v>
      </c>
      <c r="C309" s="558" t="s">
        <v>2397</v>
      </c>
      <c r="D309" s="649"/>
    </row>
    <row r="310" spans="1:4" s="559" customFormat="1" ht="12.75" customHeight="1">
      <c r="A310" s="561"/>
      <c r="B310" s="557" t="s">
        <v>2400</v>
      </c>
      <c r="C310" s="558" t="s">
        <v>2399</v>
      </c>
      <c r="D310" s="649"/>
    </row>
    <row r="311" spans="1:4" s="559" customFormat="1">
      <c r="A311" s="561"/>
      <c r="B311" s="557" t="s">
        <v>2402</v>
      </c>
      <c r="C311" s="558" t="s">
        <v>2401</v>
      </c>
      <c r="D311" s="649"/>
    </row>
    <row r="312" spans="1:4" s="559" customFormat="1">
      <c r="A312" s="561"/>
      <c r="B312" s="557" t="s">
        <v>2404</v>
      </c>
      <c r="C312" s="558" t="s">
        <v>2403</v>
      </c>
      <c r="D312" s="649"/>
    </row>
    <row r="313" spans="1:4" s="559" customFormat="1">
      <c r="A313" s="561"/>
      <c r="B313" s="557" t="s">
        <v>2406</v>
      </c>
      <c r="C313" s="558" t="s">
        <v>2405</v>
      </c>
      <c r="D313" s="649"/>
    </row>
    <row r="314" spans="1:4" s="559" customFormat="1">
      <c r="A314" s="561"/>
      <c r="B314" s="557" t="s">
        <v>2408</v>
      </c>
      <c r="C314" s="558" t="s">
        <v>2407</v>
      </c>
      <c r="D314" s="649"/>
    </row>
    <row r="315" spans="1:4" s="559" customFormat="1">
      <c r="A315" s="561"/>
      <c r="B315" s="557" t="s">
        <v>2410</v>
      </c>
      <c r="C315" s="558" t="s">
        <v>2409</v>
      </c>
      <c r="D315" s="649"/>
    </row>
    <row r="316" spans="1:4" s="559" customFormat="1">
      <c r="A316" s="561"/>
      <c r="B316" s="557" t="s">
        <v>2412</v>
      </c>
      <c r="C316" s="558" t="s">
        <v>2411</v>
      </c>
      <c r="D316" s="649"/>
    </row>
    <row r="317" spans="1:4" s="559" customFormat="1">
      <c r="A317" s="561"/>
      <c r="B317" s="557" t="s">
        <v>2414</v>
      </c>
      <c r="C317" s="558" t="s">
        <v>2413</v>
      </c>
      <c r="D317" s="649"/>
    </row>
    <row r="318" spans="1:4" s="559" customFormat="1">
      <c r="A318" s="561"/>
      <c r="B318" s="557" t="s">
        <v>2416</v>
      </c>
      <c r="C318" s="558" t="s">
        <v>2415</v>
      </c>
      <c r="D318" s="649"/>
    </row>
    <row r="319" spans="1:4" s="559" customFormat="1">
      <c r="A319" s="561"/>
      <c r="B319" s="557" t="s">
        <v>2418</v>
      </c>
      <c r="C319" s="558" t="s">
        <v>2417</v>
      </c>
      <c r="D319" s="649"/>
    </row>
    <row r="320" spans="1:4" s="559" customFormat="1">
      <c r="A320" s="561"/>
      <c r="B320" s="557" t="s">
        <v>2420</v>
      </c>
      <c r="C320" s="558" t="s">
        <v>2419</v>
      </c>
      <c r="D320" s="649"/>
    </row>
    <row r="321" spans="1:4" s="559" customFormat="1">
      <c r="A321" s="561"/>
      <c r="B321" s="557" t="s">
        <v>2422</v>
      </c>
      <c r="C321" s="558" t="s">
        <v>2421</v>
      </c>
      <c r="D321" s="649"/>
    </row>
    <row r="322" spans="1:4" s="559" customFormat="1">
      <c r="A322" s="561"/>
      <c r="B322" s="557" t="s">
        <v>2424</v>
      </c>
      <c r="C322" s="558" t="s">
        <v>2423</v>
      </c>
      <c r="D322" s="649"/>
    </row>
    <row r="323" spans="1:4" s="559" customFormat="1">
      <c r="A323" s="561"/>
      <c r="B323" s="557" t="s">
        <v>2426</v>
      </c>
      <c r="C323" s="558" t="s">
        <v>2425</v>
      </c>
      <c r="D323" s="649"/>
    </row>
    <row r="324" spans="1:4" s="559" customFormat="1">
      <c r="A324" s="561"/>
      <c r="B324" s="557" t="s">
        <v>2428</v>
      </c>
      <c r="C324" s="558" t="s">
        <v>2427</v>
      </c>
      <c r="D324" s="649"/>
    </row>
    <row r="325" spans="1:4" s="559" customFormat="1">
      <c r="A325" s="561"/>
      <c r="B325" s="557" t="s">
        <v>2430</v>
      </c>
      <c r="C325" s="558" t="s">
        <v>2429</v>
      </c>
      <c r="D325" s="649"/>
    </row>
    <row r="326" spans="1:4" s="559" customFormat="1">
      <c r="A326" s="561"/>
      <c r="B326" s="557" t="s">
        <v>2432</v>
      </c>
      <c r="C326" s="558" t="s">
        <v>2431</v>
      </c>
      <c r="D326" s="649"/>
    </row>
    <row r="327" spans="1:4" s="559" customFormat="1">
      <c r="A327" s="561"/>
      <c r="B327" s="557" t="s">
        <v>2434</v>
      </c>
      <c r="C327" s="558" t="s">
        <v>2433</v>
      </c>
      <c r="D327" s="649"/>
    </row>
    <row r="328" spans="1:4" s="559" customFormat="1">
      <c r="A328" s="561"/>
      <c r="B328" s="557" t="s">
        <v>2436</v>
      </c>
      <c r="C328" s="558" t="s">
        <v>2435</v>
      </c>
      <c r="D328" s="649"/>
    </row>
    <row r="329" spans="1:4" s="559" customFormat="1">
      <c r="A329" s="561"/>
      <c r="B329" s="557" t="s">
        <v>2438</v>
      </c>
      <c r="C329" s="558" t="s">
        <v>2437</v>
      </c>
      <c r="D329" s="649"/>
    </row>
    <row r="330" spans="1:4" s="559" customFormat="1">
      <c r="A330" s="561"/>
      <c r="B330" s="557" t="s">
        <v>2440</v>
      </c>
      <c r="C330" s="558" t="s">
        <v>2439</v>
      </c>
      <c r="D330" s="649"/>
    </row>
    <row r="331" spans="1:4" s="559" customFormat="1">
      <c r="A331" s="561"/>
      <c r="B331" s="557" t="s">
        <v>2442</v>
      </c>
      <c r="C331" s="558" t="s">
        <v>2441</v>
      </c>
      <c r="D331" s="649"/>
    </row>
    <row r="332" spans="1:4" s="559" customFormat="1">
      <c r="A332" s="561"/>
      <c r="B332" s="557" t="s">
        <v>2444</v>
      </c>
      <c r="C332" s="558" t="s">
        <v>2443</v>
      </c>
      <c r="D332" s="649"/>
    </row>
    <row r="333" spans="1:4" s="559" customFormat="1">
      <c r="A333" s="561"/>
      <c r="B333" s="557" t="s">
        <v>2446</v>
      </c>
      <c r="C333" s="558" t="s">
        <v>2575</v>
      </c>
      <c r="D333" s="649"/>
    </row>
    <row r="334" spans="1:4" s="559" customFormat="1">
      <c r="A334" s="561"/>
      <c r="B334" s="557" t="s">
        <v>2448</v>
      </c>
      <c r="C334" s="558" t="s">
        <v>2445</v>
      </c>
      <c r="D334" s="649"/>
    </row>
    <row r="335" spans="1:4" s="559" customFormat="1">
      <c r="A335" s="561"/>
      <c r="B335" s="557" t="s">
        <v>2450</v>
      </c>
      <c r="C335" s="558" t="s">
        <v>2447</v>
      </c>
      <c r="D335" s="649"/>
    </row>
    <row r="336" spans="1:4" s="559" customFormat="1">
      <c r="A336" s="561"/>
      <c r="B336" s="557" t="s">
        <v>2452</v>
      </c>
      <c r="C336" s="558" t="s">
        <v>2449</v>
      </c>
      <c r="D336" s="649"/>
    </row>
    <row r="337" spans="1:4" s="559" customFormat="1">
      <c r="A337" s="561"/>
      <c r="B337" s="557" t="s">
        <v>2454</v>
      </c>
      <c r="C337" s="558" t="s">
        <v>2451</v>
      </c>
      <c r="D337" s="649"/>
    </row>
    <row r="338" spans="1:4" s="559" customFormat="1">
      <c r="A338" s="561"/>
      <c r="B338" s="557" t="s">
        <v>2456</v>
      </c>
      <c r="C338" s="558" t="s">
        <v>2453</v>
      </c>
      <c r="D338" s="649"/>
    </row>
    <row r="339" spans="1:4" s="559" customFormat="1">
      <c r="A339" s="561"/>
      <c r="B339" s="557" t="s">
        <v>2458</v>
      </c>
      <c r="C339" s="558" t="s">
        <v>2455</v>
      </c>
      <c r="D339" s="649"/>
    </row>
    <row r="340" spans="1:4" s="559" customFormat="1">
      <c r="A340" s="561"/>
      <c r="B340" s="557" t="s">
        <v>2460</v>
      </c>
      <c r="C340" s="558" t="s">
        <v>2457</v>
      </c>
      <c r="D340" s="649"/>
    </row>
    <row r="341" spans="1:4" s="559" customFormat="1">
      <c r="A341" s="561"/>
      <c r="B341" s="557" t="s">
        <v>2462</v>
      </c>
      <c r="C341" s="558" t="s">
        <v>2459</v>
      </c>
      <c r="D341" s="649"/>
    </row>
    <row r="342" spans="1:4" s="559" customFormat="1">
      <c r="A342" s="561"/>
      <c r="B342" s="557" t="s">
        <v>2464</v>
      </c>
      <c r="C342" s="558" t="s">
        <v>2461</v>
      </c>
      <c r="D342" s="649"/>
    </row>
    <row r="343" spans="1:4" s="559" customFormat="1">
      <c r="A343" s="561"/>
      <c r="B343" s="557" t="s">
        <v>2466</v>
      </c>
      <c r="C343" s="558" t="s">
        <v>2463</v>
      </c>
      <c r="D343" s="649"/>
    </row>
    <row r="344" spans="1:4" s="559" customFormat="1">
      <c r="A344" s="561"/>
      <c r="B344" s="557" t="s">
        <v>2468</v>
      </c>
      <c r="C344" s="558" t="s">
        <v>2465</v>
      </c>
      <c r="D344" s="649"/>
    </row>
    <row r="345" spans="1:4" s="559" customFormat="1">
      <c r="B345" s="557" t="s">
        <v>2470</v>
      </c>
      <c r="C345" s="558" t="s">
        <v>2467</v>
      </c>
      <c r="D345" s="649"/>
    </row>
    <row r="346" spans="1:4" s="559" customFormat="1">
      <c r="B346" s="557" t="s">
        <v>2472</v>
      </c>
      <c r="C346" s="558" t="s">
        <v>2469</v>
      </c>
      <c r="D346" s="649"/>
    </row>
    <row r="347" spans="1:4" s="559" customFormat="1">
      <c r="B347" s="557" t="s">
        <v>2474</v>
      </c>
      <c r="C347" s="558" t="s">
        <v>2471</v>
      </c>
      <c r="D347" s="649"/>
    </row>
    <row r="348" spans="1:4" s="559" customFormat="1">
      <c r="B348" s="557" t="s">
        <v>2476</v>
      </c>
      <c r="C348" s="558" t="s">
        <v>2473</v>
      </c>
      <c r="D348" s="649"/>
    </row>
    <row r="349" spans="1:4" s="559" customFormat="1">
      <c r="B349" s="557" t="s">
        <v>2478</v>
      </c>
      <c r="C349" s="558" t="s">
        <v>2475</v>
      </c>
      <c r="D349" s="649"/>
    </row>
    <row r="350" spans="1:4" s="559" customFormat="1">
      <c r="B350" s="557" t="s">
        <v>2480</v>
      </c>
      <c r="C350" s="558" t="s">
        <v>2477</v>
      </c>
      <c r="D350" s="649"/>
    </row>
    <row r="351" spans="1:4" s="559" customFormat="1">
      <c r="B351" s="557" t="s">
        <v>2482</v>
      </c>
      <c r="C351" s="558" t="s">
        <v>2479</v>
      </c>
      <c r="D351" s="649"/>
    </row>
    <row r="352" spans="1:4" s="559" customFormat="1">
      <c r="B352" s="557" t="s">
        <v>2484</v>
      </c>
      <c r="C352" s="558" t="s">
        <v>2481</v>
      </c>
      <c r="D352" s="649"/>
    </row>
    <row r="353" spans="1:7" s="559" customFormat="1">
      <c r="B353" s="557" t="s">
        <v>2486</v>
      </c>
      <c r="C353" s="558" t="s">
        <v>2483</v>
      </c>
      <c r="D353" s="649"/>
    </row>
    <row r="354" spans="1:7" s="559" customFormat="1">
      <c r="B354" s="557" t="s">
        <v>2488</v>
      </c>
      <c r="C354" s="558" t="s">
        <v>2485</v>
      </c>
      <c r="D354" s="649"/>
    </row>
    <row r="355" spans="1:7" s="559" customFormat="1">
      <c r="B355" s="557" t="s">
        <v>2490</v>
      </c>
      <c r="C355" s="558" t="s">
        <v>2487</v>
      </c>
      <c r="D355" s="649"/>
    </row>
    <row r="356" spans="1:7" s="559" customFormat="1">
      <c r="B356" s="557" t="s">
        <v>2492</v>
      </c>
      <c r="C356" s="558" t="s">
        <v>2489</v>
      </c>
      <c r="D356" s="649"/>
    </row>
    <row r="357" spans="1:7" s="559" customFormat="1">
      <c r="B357" s="557" t="s">
        <v>2494</v>
      </c>
      <c r="C357" s="558" t="s">
        <v>2491</v>
      </c>
      <c r="D357" s="649"/>
    </row>
    <row r="358" spans="1:7" s="559" customFormat="1">
      <c r="B358" s="557" t="s">
        <v>2496</v>
      </c>
      <c r="C358" s="558" t="s">
        <v>2493</v>
      </c>
      <c r="D358" s="649"/>
    </row>
    <row r="359" spans="1:7" s="559" customFormat="1">
      <c r="B359" s="557" t="s">
        <v>2574</v>
      </c>
      <c r="C359" s="558" t="s">
        <v>2495</v>
      </c>
      <c r="D359" s="649"/>
    </row>
    <row r="360" spans="1:7" s="559" customFormat="1">
      <c r="B360" s="557" t="s">
        <v>2576</v>
      </c>
      <c r="C360" s="558" t="s">
        <v>2497</v>
      </c>
      <c r="D360" s="649"/>
    </row>
    <row r="361" spans="1:7" s="569" customFormat="1" ht="14.25" customHeight="1" thickBot="1">
      <c r="A361" s="564"/>
      <c r="B361" s="565"/>
      <c r="C361" s="566" t="s">
        <v>2498</v>
      </c>
      <c r="D361" s="650">
        <f>SUM(D13:D360)</f>
        <v>0</v>
      </c>
      <c r="E361" s="567"/>
      <c r="F361" s="568"/>
      <c r="G361" s="567"/>
    </row>
    <row r="362" spans="1:7" s="569" customFormat="1" ht="14.25" customHeight="1">
      <c r="A362" s="564"/>
      <c r="B362" s="570"/>
      <c r="C362" s="567"/>
      <c r="D362" s="567"/>
      <c r="E362" s="567"/>
      <c r="F362" s="568"/>
      <c r="G362" s="567"/>
    </row>
    <row r="363" spans="1:7" s="569" customFormat="1" ht="14.25" customHeight="1">
      <c r="A363" s="564"/>
      <c r="B363" s="570"/>
      <c r="C363" s="567"/>
      <c r="D363" s="567"/>
      <c r="E363" s="567"/>
      <c r="F363" s="568"/>
      <c r="G363" s="567"/>
    </row>
    <row r="364" spans="1:7" s="569" customFormat="1">
      <c r="A364" s="571"/>
    </row>
    <row r="365" spans="1:7" s="569" customFormat="1" ht="55.5" customHeight="1"/>
    <row r="366" spans="1:7" s="569" customFormat="1">
      <c r="A366" s="572" t="s">
        <v>2499</v>
      </c>
      <c r="B366" s="572"/>
      <c r="C366" s="573"/>
      <c r="D366" s="574" t="s">
        <v>2500</v>
      </c>
      <c r="E366" s="573"/>
    </row>
    <row r="367" spans="1:7" ht="18" customHeight="1">
      <c r="A367" s="575" t="s">
        <v>312</v>
      </c>
      <c r="C367" s="575"/>
      <c r="D367" s="576" t="s">
        <v>2501</v>
      </c>
      <c r="E367" s="577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3969" r:id="rId4" name="CommandButton1">
          <controlPr defaultSize="0" autoLine="0" r:id="rId5">
            <anchor moveWithCells="1">
              <from>
                <xdr:col>3</xdr:col>
                <xdr:colOff>419100</xdr:colOff>
                <xdr:row>2</xdr:row>
                <xdr:rowOff>0</xdr:rowOff>
              </from>
              <to>
                <xdr:col>3</xdr:col>
                <xdr:colOff>1314450</xdr:colOff>
                <xdr:row>4</xdr:row>
                <xdr:rowOff>19050</xdr:rowOff>
              </to>
            </anchor>
          </controlPr>
        </control>
      </mc:Choice>
      <mc:Fallback>
        <control shapeId="83969" r:id="rId4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9" customWidth="1"/>
    <col min="2" max="2" width="11.85546875" style="99" customWidth="1"/>
    <col min="3" max="3" width="67.140625" style="99" customWidth="1"/>
    <col min="4" max="4" width="21.5703125" style="99" customWidth="1"/>
    <col min="5" max="5" width="32.5703125" style="99" customWidth="1"/>
    <col min="6" max="6" width="0.140625" style="99" customWidth="1"/>
    <col min="7" max="7" width="1" style="99" customWidth="1"/>
    <col min="8" max="8" width="9.140625" style="99" customWidth="1"/>
    <col min="9" max="16384" width="9.140625" style="99"/>
  </cols>
  <sheetData>
    <row r="1" spans="1:7">
      <c r="A1" s="97" t="s">
        <v>72</v>
      </c>
      <c r="B1" s="98"/>
      <c r="D1" s="152" t="s">
        <v>2502</v>
      </c>
    </row>
    <row r="2" spans="1:7">
      <c r="A2" s="97" t="s">
        <v>400</v>
      </c>
      <c r="B2" s="98"/>
      <c r="G2" s="152"/>
    </row>
    <row r="3" spans="1:7">
      <c r="A3" s="97" t="s">
        <v>474</v>
      </c>
      <c r="B3" s="98"/>
    </row>
    <row r="4" spans="1:7" ht="6.75" customHeight="1">
      <c r="A4" s="97"/>
      <c r="B4" s="98"/>
    </row>
    <row r="5" spans="1:7" ht="6.75" customHeight="1">
      <c r="A5" s="775"/>
      <c r="B5" s="775"/>
      <c r="C5" s="775"/>
      <c r="D5" s="775"/>
      <c r="E5" s="775"/>
      <c r="F5" s="775"/>
      <c r="G5" s="775"/>
    </row>
    <row r="6" spans="1:7" ht="6.75" customHeight="1">
      <c r="A6" s="97"/>
      <c r="B6" s="98"/>
      <c r="C6" s="102"/>
      <c r="D6" s="102"/>
      <c r="F6" s="103"/>
      <c r="G6" s="104"/>
    </row>
    <row r="7" spans="1:7">
      <c r="A7" s="105" t="str">
        <f>"ФИЛИЈАЛА:   " &amp; Filijala</f>
        <v>ФИЛИЈАЛА:   06 НОВИ САД</v>
      </c>
      <c r="B7" s="106"/>
    </row>
    <row r="8" spans="1:7">
      <c r="A8" s="105" t="str">
        <f>"ЗДРАВСТВЕНА УСТАНОВА:  " &amp; ZU</f>
        <v>ЗДРАВСТВЕНА УСТАНОВА:  00206006 ДЗ ЖАБАЉ</v>
      </c>
      <c r="B8" s="106"/>
    </row>
    <row r="9" spans="1:7" ht="15.75" customHeight="1">
      <c r="A9" s="122"/>
    </row>
    <row r="10" spans="1:7" ht="47.25" customHeight="1">
      <c r="A10" s="782" t="s">
        <v>2577</v>
      </c>
      <c r="B10" s="782"/>
      <c r="C10" s="782"/>
      <c r="D10" s="782"/>
      <c r="E10" s="155"/>
      <c r="F10" s="155"/>
      <c r="G10" s="155"/>
    </row>
    <row r="12" spans="1:7" ht="13.5" thickBot="1">
      <c r="D12" s="539" t="s">
        <v>933</v>
      </c>
    </row>
    <row r="13" spans="1:7">
      <c r="A13" s="784" t="s">
        <v>533</v>
      </c>
      <c r="B13" s="786" t="s">
        <v>534</v>
      </c>
      <c r="C13" s="786" t="s">
        <v>535</v>
      </c>
      <c r="D13" s="788" t="s">
        <v>1110</v>
      </c>
    </row>
    <row r="14" spans="1:7">
      <c r="A14" s="785"/>
      <c r="B14" s="787"/>
      <c r="C14" s="787"/>
      <c r="D14" s="789"/>
    </row>
    <row r="15" spans="1:7">
      <c r="A15" s="785"/>
      <c r="B15" s="787"/>
      <c r="C15" s="787"/>
      <c r="D15" s="789"/>
    </row>
    <row r="16" spans="1:7">
      <c r="A16" s="578">
        <v>1</v>
      </c>
      <c r="B16" s="579">
        <v>2</v>
      </c>
      <c r="C16" s="579">
        <v>3</v>
      </c>
      <c r="D16" s="580">
        <v>4</v>
      </c>
    </row>
    <row r="17" spans="1:4">
      <c r="A17" s="581">
        <v>5172</v>
      </c>
      <c r="B17" s="579"/>
      <c r="C17" s="582" t="s">
        <v>803</v>
      </c>
      <c r="D17" s="583">
        <f>D18+D186</f>
        <v>0</v>
      </c>
    </row>
    <row r="18" spans="1:4">
      <c r="A18" s="581">
        <v>5173</v>
      </c>
      <c r="B18" s="579">
        <v>400000</v>
      </c>
      <c r="C18" s="582" t="s">
        <v>804</v>
      </c>
      <c r="D18" s="583">
        <f>D19+D41+D86+D101+D125+D138+D154+D169</f>
        <v>0</v>
      </c>
    </row>
    <row r="19" spans="1:4" ht="14.25" customHeight="1">
      <c r="A19" s="581">
        <v>5174</v>
      </c>
      <c r="B19" s="579">
        <v>410000</v>
      </c>
      <c r="C19" s="582" t="s">
        <v>805</v>
      </c>
      <c r="D19" s="583">
        <f>D20+D22+D26+D28+D33+D35+D37+D39</f>
        <v>0</v>
      </c>
    </row>
    <row r="20" spans="1:4">
      <c r="A20" s="581">
        <v>5175</v>
      </c>
      <c r="B20" s="579">
        <v>411000</v>
      </c>
      <c r="C20" s="582" t="s">
        <v>806</v>
      </c>
      <c r="D20" s="583">
        <f>D21</f>
        <v>0</v>
      </c>
    </row>
    <row r="21" spans="1:4">
      <c r="A21" s="584">
        <v>5176</v>
      </c>
      <c r="B21" s="585">
        <v>411100</v>
      </c>
      <c r="C21" s="586" t="s">
        <v>382</v>
      </c>
      <c r="D21" s="587"/>
    </row>
    <row r="22" spans="1:4">
      <c r="A22" s="581">
        <v>5177</v>
      </c>
      <c r="B22" s="579">
        <v>412000</v>
      </c>
      <c r="C22" s="582" t="s">
        <v>807</v>
      </c>
      <c r="D22" s="583">
        <f>SUM(D23:D25)</f>
        <v>0</v>
      </c>
    </row>
    <row r="23" spans="1:4">
      <c r="A23" s="584">
        <v>5178</v>
      </c>
      <c r="B23" s="585">
        <v>412100</v>
      </c>
      <c r="C23" s="586" t="s">
        <v>808</v>
      </c>
      <c r="D23" s="587"/>
    </row>
    <row r="24" spans="1:4">
      <c r="A24" s="584">
        <v>5179</v>
      </c>
      <c r="B24" s="585">
        <v>412200</v>
      </c>
      <c r="C24" s="586" t="s">
        <v>17</v>
      </c>
      <c r="D24" s="587"/>
    </row>
    <row r="25" spans="1:4">
      <c r="A25" s="584">
        <v>5180</v>
      </c>
      <c r="B25" s="585">
        <v>412300</v>
      </c>
      <c r="C25" s="586" t="s">
        <v>18</v>
      </c>
      <c r="D25" s="587"/>
    </row>
    <row r="26" spans="1:4">
      <c r="A26" s="581">
        <v>5181</v>
      </c>
      <c r="B26" s="579">
        <v>413000</v>
      </c>
      <c r="C26" s="582" t="s">
        <v>809</v>
      </c>
      <c r="D26" s="583">
        <f>D27</f>
        <v>0</v>
      </c>
    </row>
    <row r="27" spans="1:4">
      <c r="A27" s="584">
        <v>5182</v>
      </c>
      <c r="B27" s="585">
        <v>413100</v>
      </c>
      <c r="C27" s="586" t="s">
        <v>19</v>
      </c>
      <c r="D27" s="587"/>
    </row>
    <row r="28" spans="1:4">
      <c r="A28" s="581">
        <v>5183</v>
      </c>
      <c r="B28" s="579">
        <v>414000</v>
      </c>
      <c r="C28" s="582" t="s">
        <v>810</v>
      </c>
      <c r="D28" s="583">
        <f>SUM(D29:D32)</f>
        <v>0</v>
      </c>
    </row>
    <row r="29" spans="1:4">
      <c r="A29" s="584">
        <v>5184</v>
      </c>
      <c r="B29" s="585">
        <v>414100</v>
      </c>
      <c r="C29" s="586" t="s">
        <v>383</v>
      </c>
      <c r="D29" s="587"/>
    </row>
    <row r="30" spans="1:4">
      <c r="A30" s="584">
        <v>5185</v>
      </c>
      <c r="B30" s="585">
        <v>414200</v>
      </c>
      <c r="C30" s="586" t="s">
        <v>10</v>
      </c>
      <c r="D30" s="587"/>
    </row>
    <row r="31" spans="1:4">
      <c r="A31" s="584">
        <v>5186</v>
      </c>
      <c r="B31" s="585">
        <v>414300</v>
      </c>
      <c r="C31" s="586" t="s">
        <v>11</v>
      </c>
      <c r="D31" s="587"/>
    </row>
    <row r="32" spans="1:4" ht="24">
      <c r="A32" s="584">
        <v>5187</v>
      </c>
      <c r="B32" s="585">
        <v>414400</v>
      </c>
      <c r="C32" s="586" t="s">
        <v>589</v>
      </c>
      <c r="D32" s="587"/>
    </row>
    <row r="33" spans="1:4">
      <c r="A33" s="581">
        <v>5188</v>
      </c>
      <c r="B33" s="579">
        <v>415000</v>
      </c>
      <c r="C33" s="582" t="s">
        <v>811</v>
      </c>
      <c r="D33" s="583">
        <f>D34</f>
        <v>0</v>
      </c>
    </row>
    <row r="34" spans="1:4">
      <c r="A34" s="584">
        <v>5189</v>
      </c>
      <c r="B34" s="585">
        <v>415100</v>
      </c>
      <c r="C34" s="586" t="s">
        <v>590</v>
      </c>
      <c r="D34" s="587"/>
    </row>
    <row r="35" spans="1:4">
      <c r="A35" s="581">
        <v>5190</v>
      </c>
      <c r="B35" s="579">
        <v>416000</v>
      </c>
      <c r="C35" s="582" t="s">
        <v>812</v>
      </c>
      <c r="D35" s="583">
        <f>D36</f>
        <v>0</v>
      </c>
    </row>
    <row r="36" spans="1:4">
      <c r="A36" s="584">
        <v>5191</v>
      </c>
      <c r="B36" s="585">
        <v>416100</v>
      </c>
      <c r="C36" s="586" t="s">
        <v>591</v>
      </c>
      <c r="D36" s="587"/>
    </row>
    <row r="37" spans="1:4">
      <c r="A37" s="581">
        <v>5192</v>
      </c>
      <c r="B37" s="579">
        <v>417000</v>
      </c>
      <c r="C37" s="582" t="s">
        <v>813</v>
      </c>
      <c r="D37" s="583">
        <f>D38</f>
        <v>0</v>
      </c>
    </row>
    <row r="38" spans="1:4">
      <c r="A38" s="584">
        <v>5193</v>
      </c>
      <c r="B38" s="585">
        <v>417100</v>
      </c>
      <c r="C38" s="586" t="s">
        <v>13</v>
      </c>
      <c r="D38" s="587"/>
    </row>
    <row r="39" spans="1:4">
      <c r="A39" s="581">
        <v>5194</v>
      </c>
      <c r="B39" s="579">
        <v>418000</v>
      </c>
      <c r="C39" s="582" t="s">
        <v>814</v>
      </c>
      <c r="D39" s="583">
        <f>D40</f>
        <v>0</v>
      </c>
    </row>
    <row r="40" spans="1:4">
      <c r="A40" s="584">
        <v>5195</v>
      </c>
      <c r="B40" s="585">
        <v>418100</v>
      </c>
      <c r="C40" s="586" t="s">
        <v>12</v>
      </c>
      <c r="D40" s="587"/>
    </row>
    <row r="41" spans="1:4">
      <c r="A41" s="581">
        <v>5196</v>
      </c>
      <c r="B41" s="579">
        <v>420000</v>
      </c>
      <c r="C41" s="582" t="s">
        <v>815</v>
      </c>
      <c r="D41" s="583">
        <f>D42+D50+D56+D65+D73+D76</f>
        <v>0</v>
      </c>
    </row>
    <row r="42" spans="1:4">
      <c r="A42" s="581">
        <v>5197</v>
      </c>
      <c r="B42" s="579">
        <v>421000</v>
      </c>
      <c r="C42" s="582" t="s">
        <v>816</v>
      </c>
      <c r="D42" s="583">
        <f>SUM(D43:D49)</f>
        <v>0</v>
      </c>
    </row>
    <row r="43" spans="1:4">
      <c r="A43" s="584">
        <v>5198</v>
      </c>
      <c r="B43" s="585">
        <v>421100</v>
      </c>
      <c r="C43" s="586" t="s">
        <v>14</v>
      </c>
      <c r="D43" s="587"/>
    </row>
    <row r="44" spans="1:4">
      <c r="A44" s="584">
        <v>5199</v>
      </c>
      <c r="B44" s="585">
        <v>421200</v>
      </c>
      <c r="C44" s="586" t="s">
        <v>15</v>
      </c>
      <c r="D44" s="587"/>
    </row>
    <row r="45" spans="1:4">
      <c r="A45" s="584">
        <v>5200</v>
      </c>
      <c r="B45" s="585">
        <v>421300</v>
      </c>
      <c r="C45" s="586" t="s">
        <v>16</v>
      </c>
      <c r="D45" s="587"/>
    </row>
    <row r="46" spans="1:4">
      <c r="A46" s="584">
        <v>5201</v>
      </c>
      <c r="B46" s="585">
        <v>421400</v>
      </c>
      <c r="C46" s="586" t="s">
        <v>64</v>
      </c>
      <c r="D46" s="587"/>
    </row>
    <row r="47" spans="1:4">
      <c r="A47" s="584">
        <v>5202</v>
      </c>
      <c r="B47" s="585">
        <v>421500</v>
      </c>
      <c r="C47" s="586" t="s">
        <v>65</v>
      </c>
      <c r="D47" s="587"/>
    </row>
    <row r="48" spans="1:4">
      <c r="A48" s="584">
        <v>5203</v>
      </c>
      <c r="B48" s="585">
        <v>421600</v>
      </c>
      <c r="C48" s="586" t="s">
        <v>66</v>
      </c>
      <c r="D48" s="587"/>
    </row>
    <row r="49" spans="1:4">
      <c r="A49" s="584">
        <v>5204</v>
      </c>
      <c r="B49" s="585">
        <v>421900</v>
      </c>
      <c r="C49" s="586" t="s">
        <v>580</v>
      </c>
      <c r="D49" s="587"/>
    </row>
    <row r="50" spans="1:4">
      <c r="A50" s="581">
        <v>5205</v>
      </c>
      <c r="B50" s="579">
        <v>422000</v>
      </c>
      <c r="C50" s="582" t="s">
        <v>817</v>
      </c>
      <c r="D50" s="583">
        <f>SUM(D51:D55)</f>
        <v>0</v>
      </c>
    </row>
    <row r="51" spans="1:4">
      <c r="A51" s="584">
        <v>5206</v>
      </c>
      <c r="B51" s="585">
        <v>422100</v>
      </c>
      <c r="C51" s="586" t="s">
        <v>8</v>
      </c>
      <c r="D51" s="587"/>
    </row>
    <row r="52" spans="1:4">
      <c r="A52" s="584">
        <v>5207</v>
      </c>
      <c r="B52" s="585">
        <v>422200</v>
      </c>
      <c r="C52" s="586" t="s">
        <v>319</v>
      </c>
      <c r="D52" s="587"/>
    </row>
    <row r="53" spans="1:4">
      <c r="A53" s="584">
        <v>5208</v>
      </c>
      <c r="B53" s="585">
        <v>422300</v>
      </c>
      <c r="C53" s="586" t="s">
        <v>320</v>
      </c>
      <c r="D53" s="587"/>
    </row>
    <row r="54" spans="1:4">
      <c r="A54" s="584">
        <v>5209</v>
      </c>
      <c r="B54" s="585">
        <v>422400</v>
      </c>
      <c r="C54" s="586" t="s">
        <v>592</v>
      </c>
      <c r="D54" s="587"/>
    </row>
    <row r="55" spans="1:4">
      <c r="A55" s="584">
        <v>5210</v>
      </c>
      <c r="B55" s="585">
        <v>422900</v>
      </c>
      <c r="C55" s="586" t="s">
        <v>321</v>
      </c>
      <c r="D55" s="587"/>
    </row>
    <row r="56" spans="1:4">
      <c r="A56" s="581">
        <v>5211</v>
      </c>
      <c r="B56" s="579">
        <v>423000</v>
      </c>
      <c r="C56" s="582" t="s">
        <v>818</v>
      </c>
      <c r="D56" s="583">
        <f>SUM(D57:D64)</f>
        <v>0</v>
      </c>
    </row>
    <row r="57" spans="1:4">
      <c r="A57" s="584">
        <v>5212</v>
      </c>
      <c r="B57" s="585">
        <v>423100</v>
      </c>
      <c r="C57" s="586" t="s">
        <v>322</v>
      </c>
      <c r="D57" s="587"/>
    </row>
    <row r="58" spans="1:4">
      <c r="A58" s="584">
        <v>5213</v>
      </c>
      <c r="B58" s="585">
        <v>423200</v>
      </c>
      <c r="C58" s="586" t="s">
        <v>323</v>
      </c>
      <c r="D58" s="587"/>
    </row>
    <row r="59" spans="1:4">
      <c r="A59" s="584">
        <v>5214</v>
      </c>
      <c r="B59" s="585">
        <v>423300</v>
      </c>
      <c r="C59" s="586" t="s">
        <v>324</v>
      </c>
      <c r="D59" s="587"/>
    </row>
    <row r="60" spans="1:4">
      <c r="A60" s="584">
        <v>5215</v>
      </c>
      <c r="B60" s="585">
        <v>423400</v>
      </c>
      <c r="C60" s="586" t="s">
        <v>621</v>
      </c>
      <c r="D60" s="587"/>
    </row>
    <row r="61" spans="1:4">
      <c r="A61" s="584">
        <v>5216</v>
      </c>
      <c r="B61" s="585">
        <v>423500</v>
      </c>
      <c r="C61" s="586" t="s">
        <v>347</v>
      </c>
      <c r="D61" s="587"/>
    </row>
    <row r="62" spans="1:4">
      <c r="A62" s="584">
        <v>5217</v>
      </c>
      <c r="B62" s="585">
        <v>423600</v>
      </c>
      <c r="C62" s="586" t="s">
        <v>637</v>
      </c>
      <c r="D62" s="587"/>
    </row>
    <row r="63" spans="1:4">
      <c r="A63" s="584">
        <v>5218</v>
      </c>
      <c r="B63" s="585">
        <v>423700</v>
      </c>
      <c r="C63" s="586" t="s">
        <v>638</v>
      </c>
      <c r="D63" s="587"/>
    </row>
    <row r="64" spans="1:4">
      <c r="A64" s="584">
        <v>5219</v>
      </c>
      <c r="B64" s="585">
        <v>423900</v>
      </c>
      <c r="C64" s="586" t="s">
        <v>639</v>
      </c>
      <c r="D64" s="587"/>
    </row>
    <row r="65" spans="1:4">
      <c r="A65" s="581">
        <v>5220</v>
      </c>
      <c r="B65" s="579">
        <v>424000</v>
      </c>
      <c r="C65" s="582" t="s">
        <v>819</v>
      </c>
      <c r="D65" s="583">
        <f>SUM(D66:D72)</f>
        <v>0</v>
      </c>
    </row>
    <row r="66" spans="1:4">
      <c r="A66" s="584">
        <v>5221</v>
      </c>
      <c r="B66" s="585">
        <v>424100</v>
      </c>
      <c r="C66" s="586" t="s">
        <v>640</v>
      </c>
      <c r="D66" s="587"/>
    </row>
    <row r="67" spans="1:4">
      <c r="A67" s="584">
        <v>5222</v>
      </c>
      <c r="B67" s="585">
        <v>424200</v>
      </c>
      <c r="C67" s="586" t="s">
        <v>641</v>
      </c>
      <c r="D67" s="587"/>
    </row>
    <row r="68" spans="1:4">
      <c r="A68" s="584">
        <v>5223</v>
      </c>
      <c r="B68" s="585">
        <v>424300</v>
      </c>
      <c r="C68" s="586" t="s">
        <v>642</v>
      </c>
      <c r="D68" s="587"/>
    </row>
    <row r="69" spans="1:4">
      <c r="A69" s="584">
        <v>5224</v>
      </c>
      <c r="B69" s="585">
        <v>424400</v>
      </c>
      <c r="C69" s="586" t="s">
        <v>496</v>
      </c>
      <c r="D69" s="587"/>
    </row>
    <row r="70" spans="1:4">
      <c r="A70" s="584">
        <v>5225</v>
      </c>
      <c r="B70" s="585">
        <v>424500</v>
      </c>
      <c r="C70" s="586" t="s">
        <v>497</v>
      </c>
      <c r="D70" s="587"/>
    </row>
    <row r="71" spans="1:4">
      <c r="A71" s="584">
        <v>5226</v>
      </c>
      <c r="B71" s="585">
        <v>424600</v>
      </c>
      <c r="C71" s="586" t="s">
        <v>366</v>
      </c>
      <c r="D71" s="587"/>
    </row>
    <row r="72" spans="1:4">
      <c r="A72" s="584">
        <v>5227</v>
      </c>
      <c r="B72" s="585">
        <v>424900</v>
      </c>
      <c r="C72" s="586" t="s">
        <v>367</v>
      </c>
      <c r="D72" s="587"/>
    </row>
    <row r="73" spans="1:4">
      <c r="A73" s="581">
        <v>5228</v>
      </c>
      <c r="B73" s="579">
        <v>425000</v>
      </c>
      <c r="C73" s="582" t="s">
        <v>820</v>
      </c>
      <c r="D73" s="583">
        <f>D74+D75</f>
        <v>0</v>
      </c>
    </row>
    <row r="74" spans="1:4">
      <c r="A74" s="584">
        <v>5229</v>
      </c>
      <c r="B74" s="585">
        <v>425100</v>
      </c>
      <c r="C74" s="586" t="s">
        <v>96</v>
      </c>
      <c r="D74" s="587"/>
    </row>
    <row r="75" spans="1:4">
      <c r="A75" s="584">
        <v>5230</v>
      </c>
      <c r="B75" s="585">
        <v>425200</v>
      </c>
      <c r="C75" s="586" t="s">
        <v>97</v>
      </c>
      <c r="D75" s="587"/>
    </row>
    <row r="76" spans="1:4">
      <c r="A76" s="581">
        <v>5231</v>
      </c>
      <c r="B76" s="579">
        <v>426000</v>
      </c>
      <c r="C76" s="582" t="s">
        <v>821</v>
      </c>
      <c r="D76" s="583">
        <f>SUM(D77:D85)</f>
        <v>0</v>
      </c>
    </row>
    <row r="77" spans="1:4">
      <c r="A77" s="584">
        <v>5232</v>
      </c>
      <c r="B77" s="585">
        <v>426100</v>
      </c>
      <c r="C77" s="586" t="s">
        <v>98</v>
      </c>
      <c r="D77" s="587"/>
    </row>
    <row r="78" spans="1:4">
      <c r="A78" s="584">
        <v>5233</v>
      </c>
      <c r="B78" s="585">
        <v>426200</v>
      </c>
      <c r="C78" s="586" t="s">
        <v>822</v>
      </c>
      <c r="D78" s="587"/>
    </row>
    <row r="79" spans="1:4">
      <c r="A79" s="584">
        <v>5234</v>
      </c>
      <c r="B79" s="585">
        <v>426300</v>
      </c>
      <c r="C79" s="586" t="s">
        <v>99</v>
      </c>
      <c r="D79" s="587"/>
    </row>
    <row r="80" spans="1:4">
      <c r="A80" s="584">
        <v>5235</v>
      </c>
      <c r="B80" s="585">
        <v>426400</v>
      </c>
      <c r="C80" s="586" t="s">
        <v>100</v>
      </c>
      <c r="D80" s="587"/>
    </row>
    <row r="81" spans="1:4">
      <c r="A81" s="584">
        <v>5236</v>
      </c>
      <c r="B81" s="585">
        <v>426500</v>
      </c>
      <c r="C81" s="586" t="s">
        <v>519</v>
      </c>
      <c r="D81" s="587"/>
    </row>
    <row r="82" spans="1:4">
      <c r="A82" s="584">
        <v>5237</v>
      </c>
      <c r="B82" s="585">
        <v>426600</v>
      </c>
      <c r="C82" s="586" t="s">
        <v>520</v>
      </c>
      <c r="D82" s="587"/>
    </row>
    <row r="83" spans="1:4">
      <c r="A83" s="584">
        <v>5238</v>
      </c>
      <c r="B83" s="585">
        <v>426700</v>
      </c>
      <c r="C83" s="586" t="s">
        <v>521</v>
      </c>
      <c r="D83" s="587"/>
    </row>
    <row r="84" spans="1:4">
      <c r="A84" s="584">
        <v>5239</v>
      </c>
      <c r="B84" s="585">
        <v>426800</v>
      </c>
      <c r="C84" s="586" t="s">
        <v>376</v>
      </c>
      <c r="D84" s="587"/>
    </row>
    <row r="85" spans="1:4">
      <c r="A85" s="584">
        <v>5240</v>
      </c>
      <c r="B85" s="585">
        <v>426900</v>
      </c>
      <c r="C85" s="586" t="s">
        <v>522</v>
      </c>
      <c r="D85" s="587"/>
    </row>
    <row r="86" spans="1:4" ht="24">
      <c r="A86" s="581">
        <v>5241</v>
      </c>
      <c r="B86" s="579">
        <v>430000</v>
      </c>
      <c r="C86" s="582" t="s">
        <v>823</v>
      </c>
      <c r="D86" s="583">
        <f>D87+D91+D93+D95+D99</f>
        <v>0</v>
      </c>
    </row>
    <row r="87" spans="1:4">
      <c r="A87" s="581">
        <v>5242</v>
      </c>
      <c r="B87" s="579">
        <v>431000</v>
      </c>
      <c r="C87" s="582" t="s">
        <v>824</v>
      </c>
      <c r="D87" s="583">
        <f>SUM(D88:D90)</f>
        <v>0</v>
      </c>
    </row>
    <row r="88" spans="1:4">
      <c r="A88" s="584">
        <v>5243</v>
      </c>
      <c r="B88" s="585">
        <v>431100</v>
      </c>
      <c r="C88" s="586" t="s">
        <v>825</v>
      </c>
      <c r="D88" s="587"/>
    </row>
    <row r="89" spans="1:4">
      <c r="A89" s="584">
        <v>5244</v>
      </c>
      <c r="B89" s="585">
        <v>431200</v>
      </c>
      <c r="C89" s="586" t="s">
        <v>622</v>
      </c>
      <c r="D89" s="587"/>
    </row>
    <row r="90" spans="1:4">
      <c r="A90" s="584">
        <v>5245</v>
      </c>
      <c r="B90" s="585">
        <v>431300</v>
      </c>
      <c r="C90" s="586" t="s">
        <v>623</v>
      </c>
      <c r="D90" s="587"/>
    </row>
    <row r="91" spans="1:4">
      <c r="A91" s="581">
        <v>5246</v>
      </c>
      <c r="B91" s="579">
        <v>432000</v>
      </c>
      <c r="C91" s="582" t="s">
        <v>826</v>
      </c>
      <c r="D91" s="583">
        <f>D92</f>
        <v>0</v>
      </c>
    </row>
    <row r="92" spans="1:4">
      <c r="A92" s="584">
        <v>5247</v>
      </c>
      <c r="B92" s="585">
        <v>432100</v>
      </c>
      <c r="C92" s="586" t="s">
        <v>750</v>
      </c>
      <c r="D92" s="587"/>
    </row>
    <row r="93" spans="1:4">
      <c r="A93" s="581">
        <v>5248</v>
      </c>
      <c r="B93" s="579">
        <v>433000</v>
      </c>
      <c r="C93" s="582" t="s">
        <v>827</v>
      </c>
      <c r="D93" s="583">
        <f>D94</f>
        <v>0</v>
      </c>
    </row>
    <row r="94" spans="1:4">
      <c r="A94" s="584">
        <v>5249</v>
      </c>
      <c r="B94" s="585">
        <v>433100</v>
      </c>
      <c r="C94" s="586" t="s">
        <v>624</v>
      </c>
      <c r="D94" s="587"/>
    </row>
    <row r="95" spans="1:4">
      <c r="A95" s="581">
        <v>5250</v>
      </c>
      <c r="B95" s="579">
        <v>434000</v>
      </c>
      <c r="C95" s="582" t="s">
        <v>828</v>
      </c>
      <c r="D95" s="583">
        <f>SUM(D96:D98)</f>
        <v>0</v>
      </c>
    </row>
    <row r="96" spans="1:4">
      <c r="A96" s="584">
        <v>5251</v>
      </c>
      <c r="B96" s="585">
        <v>434100</v>
      </c>
      <c r="C96" s="586" t="s">
        <v>625</v>
      </c>
      <c r="D96" s="587"/>
    </row>
    <row r="97" spans="1:4">
      <c r="A97" s="584">
        <v>5252</v>
      </c>
      <c r="B97" s="585">
        <v>434200</v>
      </c>
      <c r="C97" s="586" t="s">
        <v>626</v>
      </c>
      <c r="D97" s="587"/>
    </row>
    <row r="98" spans="1:4">
      <c r="A98" s="584">
        <v>5253</v>
      </c>
      <c r="B98" s="585">
        <v>434300</v>
      </c>
      <c r="C98" s="586" t="s">
        <v>627</v>
      </c>
      <c r="D98" s="587"/>
    </row>
    <row r="99" spans="1:4">
      <c r="A99" s="581">
        <v>5254</v>
      </c>
      <c r="B99" s="579">
        <v>435000</v>
      </c>
      <c r="C99" s="582" t="s">
        <v>829</v>
      </c>
      <c r="D99" s="583">
        <f>D100</f>
        <v>0</v>
      </c>
    </row>
    <row r="100" spans="1:4">
      <c r="A100" s="584">
        <v>5255</v>
      </c>
      <c r="B100" s="585">
        <v>435100</v>
      </c>
      <c r="C100" s="586" t="s">
        <v>628</v>
      </c>
      <c r="D100" s="587"/>
    </row>
    <row r="101" spans="1:4" ht="24">
      <c r="A101" s="581">
        <v>5256</v>
      </c>
      <c r="B101" s="579">
        <v>440000</v>
      </c>
      <c r="C101" s="582" t="s">
        <v>830</v>
      </c>
      <c r="D101" s="583">
        <f>D102+D112+D119+D121</f>
        <v>0</v>
      </c>
    </row>
    <row r="102" spans="1:4">
      <c r="A102" s="581">
        <v>5257</v>
      </c>
      <c r="B102" s="579">
        <v>441000</v>
      </c>
      <c r="C102" s="582" t="s">
        <v>831</v>
      </c>
      <c r="D102" s="583">
        <f>SUM(D103:D111)</f>
        <v>0</v>
      </c>
    </row>
    <row r="103" spans="1:4">
      <c r="A103" s="584">
        <v>5258</v>
      </c>
      <c r="B103" s="585">
        <v>441100</v>
      </c>
      <c r="C103" s="586" t="s">
        <v>336</v>
      </c>
      <c r="D103" s="587"/>
    </row>
    <row r="104" spans="1:4">
      <c r="A104" s="584">
        <v>5259</v>
      </c>
      <c r="B104" s="585">
        <v>441200</v>
      </c>
      <c r="C104" s="586" t="s">
        <v>337</v>
      </c>
      <c r="D104" s="587"/>
    </row>
    <row r="105" spans="1:4">
      <c r="A105" s="584">
        <v>5260</v>
      </c>
      <c r="B105" s="585">
        <v>441300</v>
      </c>
      <c r="C105" s="586" t="s">
        <v>338</v>
      </c>
      <c r="D105" s="587"/>
    </row>
    <row r="106" spans="1:4">
      <c r="A106" s="584">
        <v>5261</v>
      </c>
      <c r="B106" s="585">
        <v>441400</v>
      </c>
      <c r="C106" s="586" t="s">
        <v>339</v>
      </c>
      <c r="D106" s="587"/>
    </row>
    <row r="107" spans="1:4">
      <c r="A107" s="584">
        <v>5262</v>
      </c>
      <c r="B107" s="585">
        <v>441500</v>
      </c>
      <c r="C107" s="586" t="s">
        <v>340</v>
      </c>
      <c r="D107" s="587"/>
    </row>
    <row r="108" spans="1:4">
      <c r="A108" s="584">
        <v>5263</v>
      </c>
      <c r="B108" s="585">
        <v>441600</v>
      </c>
      <c r="C108" s="586" t="s">
        <v>438</v>
      </c>
      <c r="D108" s="587"/>
    </row>
    <row r="109" spans="1:4">
      <c r="A109" s="584">
        <v>5264</v>
      </c>
      <c r="B109" s="585">
        <v>441700</v>
      </c>
      <c r="C109" s="586" t="s">
        <v>187</v>
      </c>
      <c r="D109" s="587"/>
    </row>
    <row r="110" spans="1:4">
      <c r="A110" s="584">
        <v>5265</v>
      </c>
      <c r="B110" s="585">
        <v>441800</v>
      </c>
      <c r="C110" s="586" t="s">
        <v>188</v>
      </c>
      <c r="D110" s="587"/>
    </row>
    <row r="111" spans="1:4">
      <c r="A111" s="584">
        <v>5266</v>
      </c>
      <c r="B111" s="585">
        <v>441900</v>
      </c>
      <c r="C111" s="586" t="s">
        <v>120</v>
      </c>
      <c r="D111" s="587"/>
    </row>
    <row r="112" spans="1:4">
      <c r="A112" s="581">
        <v>5267</v>
      </c>
      <c r="B112" s="579">
        <v>442000</v>
      </c>
      <c r="C112" s="582" t="s">
        <v>832</v>
      </c>
      <c r="D112" s="583">
        <f>SUM(D113:D118)</f>
        <v>0</v>
      </c>
    </row>
    <row r="113" spans="1:4" ht="24">
      <c r="A113" s="584">
        <v>5268</v>
      </c>
      <c r="B113" s="585">
        <v>442100</v>
      </c>
      <c r="C113" s="586" t="s">
        <v>751</v>
      </c>
      <c r="D113" s="587"/>
    </row>
    <row r="114" spans="1:4">
      <c r="A114" s="584">
        <v>5269</v>
      </c>
      <c r="B114" s="585">
        <v>442200</v>
      </c>
      <c r="C114" s="586" t="s">
        <v>189</v>
      </c>
      <c r="D114" s="587"/>
    </row>
    <row r="115" spans="1:4">
      <c r="A115" s="584">
        <v>5270</v>
      </c>
      <c r="B115" s="585">
        <v>442300</v>
      </c>
      <c r="C115" s="586" t="s">
        <v>190</v>
      </c>
      <c r="D115" s="587"/>
    </row>
    <row r="116" spans="1:4">
      <c r="A116" s="584">
        <v>5271</v>
      </c>
      <c r="B116" s="585">
        <v>442400</v>
      </c>
      <c r="C116" s="586" t="s">
        <v>191</v>
      </c>
      <c r="D116" s="587"/>
    </row>
    <row r="117" spans="1:4">
      <c r="A117" s="584">
        <v>5272</v>
      </c>
      <c r="B117" s="585">
        <v>442500</v>
      </c>
      <c r="C117" s="586" t="s">
        <v>440</v>
      </c>
      <c r="D117" s="587"/>
    </row>
    <row r="118" spans="1:4">
      <c r="A118" s="584">
        <v>5273</v>
      </c>
      <c r="B118" s="585">
        <v>442600</v>
      </c>
      <c r="C118" s="586" t="s">
        <v>441</v>
      </c>
      <c r="D118" s="587"/>
    </row>
    <row r="119" spans="1:4">
      <c r="A119" s="581">
        <v>5274</v>
      </c>
      <c r="B119" s="579">
        <v>443000</v>
      </c>
      <c r="C119" s="582" t="s">
        <v>833</v>
      </c>
      <c r="D119" s="583">
        <f>D120</f>
        <v>0</v>
      </c>
    </row>
    <row r="120" spans="1:4">
      <c r="A120" s="584">
        <v>5275</v>
      </c>
      <c r="B120" s="585">
        <v>443100</v>
      </c>
      <c r="C120" s="586" t="s">
        <v>630</v>
      </c>
      <c r="D120" s="587"/>
    </row>
    <row r="121" spans="1:4">
      <c r="A121" s="581">
        <v>5276</v>
      </c>
      <c r="B121" s="579">
        <v>444000</v>
      </c>
      <c r="C121" s="582" t="s">
        <v>834</v>
      </c>
      <c r="D121" s="583">
        <f>SUM(D122:D124)</f>
        <v>0</v>
      </c>
    </row>
    <row r="122" spans="1:4">
      <c r="A122" s="584">
        <v>5277</v>
      </c>
      <c r="B122" s="585">
        <v>444100</v>
      </c>
      <c r="C122" s="586" t="s">
        <v>648</v>
      </c>
      <c r="D122" s="587"/>
    </row>
    <row r="123" spans="1:4">
      <c r="A123" s="584">
        <v>5278</v>
      </c>
      <c r="B123" s="585">
        <v>444200</v>
      </c>
      <c r="C123" s="586" t="s">
        <v>649</v>
      </c>
      <c r="D123" s="587"/>
    </row>
    <row r="124" spans="1:4">
      <c r="A124" s="584">
        <v>5279</v>
      </c>
      <c r="B124" s="585">
        <v>444300</v>
      </c>
      <c r="C124" s="586" t="s">
        <v>752</v>
      </c>
      <c r="D124" s="587"/>
    </row>
    <row r="125" spans="1:4">
      <c r="A125" s="581">
        <v>5280</v>
      </c>
      <c r="B125" s="579">
        <v>450000</v>
      </c>
      <c r="C125" s="582" t="s">
        <v>835</v>
      </c>
      <c r="D125" s="583">
        <f>D126+D129+D132+D135</f>
        <v>0</v>
      </c>
    </row>
    <row r="126" spans="1:4" ht="24">
      <c r="A126" s="581">
        <v>5281</v>
      </c>
      <c r="B126" s="579">
        <v>451000</v>
      </c>
      <c r="C126" s="582" t="s">
        <v>836</v>
      </c>
      <c r="D126" s="583">
        <f>D127+D128</f>
        <v>0</v>
      </c>
    </row>
    <row r="127" spans="1:4">
      <c r="A127" s="584">
        <v>5282</v>
      </c>
      <c r="B127" s="585">
        <v>451100</v>
      </c>
      <c r="C127" s="586" t="s">
        <v>353</v>
      </c>
      <c r="D127" s="587"/>
    </row>
    <row r="128" spans="1:4" ht="24">
      <c r="A128" s="584">
        <v>5283</v>
      </c>
      <c r="B128" s="585">
        <v>451200</v>
      </c>
      <c r="C128" s="586" t="s">
        <v>354</v>
      </c>
      <c r="D128" s="587"/>
    </row>
    <row r="129" spans="1:4" ht="15" customHeight="1">
      <c r="A129" s="581">
        <v>5284</v>
      </c>
      <c r="B129" s="579">
        <v>452000</v>
      </c>
      <c r="C129" s="582" t="s">
        <v>837</v>
      </c>
      <c r="D129" s="583">
        <f>D130+D131</f>
        <v>0</v>
      </c>
    </row>
    <row r="130" spans="1:4">
      <c r="A130" s="584">
        <v>5285</v>
      </c>
      <c r="B130" s="585">
        <v>452100</v>
      </c>
      <c r="C130" s="586" t="s">
        <v>355</v>
      </c>
      <c r="D130" s="587"/>
    </row>
    <row r="131" spans="1:4">
      <c r="A131" s="584">
        <v>5286</v>
      </c>
      <c r="B131" s="585">
        <v>452200</v>
      </c>
      <c r="C131" s="586" t="s">
        <v>356</v>
      </c>
      <c r="D131" s="587"/>
    </row>
    <row r="132" spans="1:4">
      <c r="A132" s="581">
        <v>5287</v>
      </c>
      <c r="B132" s="579">
        <v>453000</v>
      </c>
      <c r="C132" s="582" t="s">
        <v>838</v>
      </c>
      <c r="D132" s="583">
        <f>D133+D134</f>
        <v>0</v>
      </c>
    </row>
    <row r="133" spans="1:4">
      <c r="A133" s="584">
        <v>5288</v>
      </c>
      <c r="B133" s="585">
        <v>453100</v>
      </c>
      <c r="C133" s="586" t="s">
        <v>357</v>
      </c>
      <c r="D133" s="587"/>
    </row>
    <row r="134" spans="1:4">
      <c r="A134" s="584">
        <v>5289</v>
      </c>
      <c r="B134" s="585">
        <v>453200</v>
      </c>
      <c r="C134" s="586" t="s">
        <v>358</v>
      </c>
      <c r="D134" s="587"/>
    </row>
    <row r="135" spans="1:4">
      <c r="A135" s="581">
        <v>5290</v>
      </c>
      <c r="B135" s="579">
        <v>454000</v>
      </c>
      <c r="C135" s="582" t="s">
        <v>839</v>
      </c>
      <c r="D135" s="583">
        <f>D136+D137</f>
        <v>0</v>
      </c>
    </row>
    <row r="136" spans="1:4">
      <c r="A136" s="584">
        <v>5291</v>
      </c>
      <c r="B136" s="585">
        <v>454100</v>
      </c>
      <c r="C136" s="586" t="s">
        <v>359</v>
      </c>
      <c r="D136" s="587"/>
    </row>
    <row r="137" spans="1:4">
      <c r="A137" s="584">
        <v>5292</v>
      </c>
      <c r="B137" s="585">
        <v>454200</v>
      </c>
      <c r="C137" s="586" t="s">
        <v>360</v>
      </c>
      <c r="D137" s="587"/>
    </row>
    <row r="138" spans="1:4">
      <c r="A138" s="581">
        <v>5293</v>
      </c>
      <c r="B138" s="579">
        <v>460000</v>
      </c>
      <c r="C138" s="582" t="s">
        <v>840</v>
      </c>
      <c r="D138" s="583">
        <f>D139+D142+D145+D148+D151</f>
        <v>0</v>
      </c>
    </row>
    <row r="139" spans="1:4">
      <c r="A139" s="581">
        <v>5294</v>
      </c>
      <c r="B139" s="579">
        <v>461000</v>
      </c>
      <c r="C139" s="582" t="s">
        <v>841</v>
      </c>
      <c r="D139" s="583">
        <f>D140+D141</f>
        <v>0</v>
      </c>
    </row>
    <row r="140" spans="1:4">
      <c r="A140" s="584">
        <v>5295</v>
      </c>
      <c r="B140" s="585">
        <v>461100</v>
      </c>
      <c r="C140" s="586" t="s">
        <v>361</v>
      </c>
      <c r="D140" s="587"/>
    </row>
    <row r="141" spans="1:4">
      <c r="A141" s="584">
        <v>5296</v>
      </c>
      <c r="B141" s="585">
        <v>461200</v>
      </c>
      <c r="C141" s="586" t="s">
        <v>362</v>
      </c>
      <c r="D141" s="587"/>
    </row>
    <row r="142" spans="1:4">
      <c r="A142" s="581">
        <v>5297</v>
      </c>
      <c r="B142" s="579">
        <v>462000</v>
      </c>
      <c r="C142" s="582" t="s">
        <v>842</v>
      </c>
      <c r="D142" s="583">
        <f>D143+D144</f>
        <v>0</v>
      </c>
    </row>
    <row r="143" spans="1:4">
      <c r="A143" s="584">
        <v>5298</v>
      </c>
      <c r="B143" s="585">
        <v>462100</v>
      </c>
      <c r="C143" s="586" t="s">
        <v>631</v>
      </c>
      <c r="D143" s="587"/>
    </row>
    <row r="144" spans="1:4">
      <c r="A144" s="584">
        <v>5299</v>
      </c>
      <c r="B144" s="585">
        <v>462200</v>
      </c>
      <c r="C144" s="586" t="s">
        <v>473</v>
      </c>
      <c r="D144" s="587"/>
    </row>
    <row r="145" spans="1:4">
      <c r="A145" s="581">
        <v>5300</v>
      </c>
      <c r="B145" s="579">
        <v>463000</v>
      </c>
      <c r="C145" s="582" t="s">
        <v>843</v>
      </c>
      <c r="D145" s="583">
        <f>D146+D147</f>
        <v>0</v>
      </c>
    </row>
    <row r="146" spans="1:4">
      <c r="A146" s="584">
        <v>5301</v>
      </c>
      <c r="B146" s="585">
        <v>463100</v>
      </c>
      <c r="C146" s="586" t="s">
        <v>325</v>
      </c>
      <c r="D146" s="587"/>
    </row>
    <row r="147" spans="1:4">
      <c r="A147" s="584">
        <v>5302</v>
      </c>
      <c r="B147" s="585">
        <v>463200</v>
      </c>
      <c r="C147" s="586" t="s">
        <v>439</v>
      </c>
      <c r="D147" s="587"/>
    </row>
    <row r="148" spans="1:4" ht="24">
      <c r="A148" s="581">
        <v>5303</v>
      </c>
      <c r="B148" s="579">
        <v>464000</v>
      </c>
      <c r="C148" s="582" t="s">
        <v>844</v>
      </c>
      <c r="D148" s="583">
        <f>D149+D150</f>
        <v>0</v>
      </c>
    </row>
    <row r="149" spans="1:4">
      <c r="A149" s="584">
        <v>5304</v>
      </c>
      <c r="B149" s="585">
        <v>464100</v>
      </c>
      <c r="C149" s="586" t="s">
        <v>57</v>
      </c>
      <c r="D149" s="587"/>
    </row>
    <row r="150" spans="1:4">
      <c r="A150" s="584">
        <v>5305</v>
      </c>
      <c r="B150" s="585">
        <v>464200</v>
      </c>
      <c r="C150" s="586" t="s">
        <v>58</v>
      </c>
      <c r="D150" s="587"/>
    </row>
    <row r="151" spans="1:4">
      <c r="A151" s="581">
        <v>5306</v>
      </c>
      <c r="B151" s="579">
        <v>465000</v>
      </c>
      <c r="C151" s="582" t="s">
        <v>845</v>
      </c>
      <c r="D151" s="583">
        <f>D152+D153</f>
        <v>0</v>
      </c>
    </row>
    <row r="152" spans="1:4">
      <c r="A152" s="584">
        <v>5307</v>
      </c>
      <c r="B152" s="585">
        <v>465100</v>
      </c>
      <c r="C152" s="586" t="s">
        <v>59</v>
      </c>
      <c r="D152" s="587"/>
    </row>
    <row r="153" spans="1:4">
      <c r="A153" s="584">
        <v>5308</v>
      </c>
      <c r="B153" s="585">
        <v>465200</v>
      </c>
      <c r="C153" s="586" t="s">
        <v>60</v>
      </c>
      <c r="D153" s="587"/>
    </row>
    <row r="154" spans="1:4">
      <c r="A154" s="581">
        <v>5309</v>
      </c>
      <c r="B154" s="579">
        <v>470000</v>
      </c>
      <c r="C154" s="582" t="s">
        <v>846</v>
      </c>
      <c r="D154" s="583">
        <f>D155+D159</f>
        <v>0</v>
      </c>
    </row>
    <row r="155" spans="1:4" ht="24">
      <c r="A155" s="581">
        <v>5310</v>
      </c>
      <c r="B155" s="579">
        <v>471000</v>
      </c>
      <c r="C155" s="582" t="s">
        <v>847</v>
      </c>
      <c r="D155" s="583">
        <f>SUM(D156:D158)</f>
        <v>0</v>
      </c>
    </row>
    <row r="156" spans="1:4">
      <c r="A156" s="584">
        <v>5311</v>
      </c>
      <c r="B156" s="585">
        <v>471100</v>
      </c>
      <c r="C156" s="586" t="s">
        <v>200</v>
      </c>
      <c r="D156" s="587"/>
    </row>
    <row r="157" spans="1:4" ht="24">
      <c r="A157" s="584">
        <v>5312</v>
      </c>
      <c r="B157" s="585">
        <v>471200</v>
      </c>
      <c r="C157" s="586" t="s">
        <v>93</v>
      </c>
      <c r="D157" s="587"/>
    </row>
    <row r="158" spans="1:4" ht="24">
      <c r="A158" s="584">
        <v>5313</v>
      </c>
      <c r="B158" s="585">
        <v>471900</v>
      </c>
      <c r="C158" s="586" t="s">
        <v>94</v>
      </c>
      <c r="D158" s="587"/>
    </row>
    <row r="159" spans="1:4">
      <c r="A159" s="581">
        <v>5314</v>
      </c>
      <c r="B159" s="579">
        <v>472000</v>
      </c>
      <c r="C159" s="582" t="s">
        <v>848</v>
      </c>
      <c r="D159" s="583">
        <f>SUM(D160:D168)</f>
        <v>0</v>
      </c>
    </row>
    <row r="160" spans="1:4">
      <c r="A160" s="584">
        <v>5315</v>
      </c>
      <c r="B160" s="585">
        <v>472100</v>
      </c>
      <c r="C160" s="586" t="s">
        <v>95</v>
      </c>
      <c r="D160" s="587"/>
    </row>
    <row r="161" spans="1:4">
      <c r="A161" s="584">
        <v>5316</v>
      </c>
      <c r="B161" s="585">
        <v>472200</v>
      </c>
      <c r="C161" s="586" t="s">
        <v>849</v>
      </c>
      <c r="D161" s="587"/>
    </row>
    <row r="162" spans="1:4">
      <c r="A162" s="584">
        <v>5317</v>
      </c>
      <c r="B162" s="585">
        <v>472300</v>
      </c>
      <c r="C162" s="586" t="s">
        <v>850</v>
      </c>
      <c r="D162" s="587"/>
    </row>
    <row r="163" spans="1:4">
      <c r="A163" s="584">
        <v>5318</v>
      </c>
      <c r="B163" s="585">
        <v>472400</v>
      </c>
      <c r="C163" s="586" t="s">
        <v>851</v>
      </c>
      <c r="D163" s="587"/>
    </row>
    <row r="164" spans="1:4">
      <c r="A164" s="584">
        <v>5319</v>
      </c>
      <c r="B164" s="585">
        <v>472500</v>
      </c>
      <c r="C164" s="586" t="s">
        <v>40</v>
      </c>
      <c r="D164" s="587"/>
    </row>
    <row r="165" spans="1:4">
      <c r="A165" s="584">
        <v>5320</v>
      </c>
      <c r="B165" s="585">
        <v>472600</v>
      </c>
      <c r="C165" s="586" t="s">
        <v>41</v>
      </c>
      <c r="D165" s="587"/>
    </row>
    <row r="166" spans="1:4">
      <c r="A166" s="584">
        <v>5321</v>
      </c>
      <c r="B166" s="585">
        <v>472700</v>
      </c>
      <c r="C166" s="586" t="s">
        <v>852</v>
      </c>
      <c r="D166" s="587"/>
    </row>
    <row r="167" spans="1:4">
      <c r="A167" s="584">
        <v>5322</v>
      </c>
      <c r="B167" s="585">
        <v>472800</v>
      </c>
      <c r="C167" s="586" t="s">
        <v>853</v>
      </c>
      <c r="D167" s="587"/>
    </row>
    <row r="168" spans="1:4">
      <c r="A168" s="584">
        <v>5323</v>
      </c>
      <c r="B168" s="585">
        <v>472900</v>
      </c>
      <c r="C168" s="586" t="s">
        <v>658</v>
      </c>
      <c r="D168" s="587"/>
    </row>
    <row r="169" spans="1:4">
      <c r="A169" s="581">
        <v>5324</v>
      </c>
      <c r="B169" s="579">
        <v>480000</v>
      </c>
      <c r="C169" s="582" t="s">
        <v>854</v>
      </c>
      <c r="D169" s="583">
        <f>D170+D173+D177+D179+D182+D184</f>
        <v>0</v>
      </c>
    </row>
    <row r="170" spans="1:4">
      <c r="A170" s="581">
        <v>5325</v>
      </c>
      <c r="B170" s="579">
        <v>481000</v>
      </c>
      <c r="C170" s="582" t="s">
        <v>855</v>
      </c>
      <c r="D170" s="583">
        <f>D171+D172</f>
        <v>0</v>
      </c>
    </row>
    <row r="171" spans="1:4">
      <c r="A171" s="584">
        <v>5326</v>
      </c>
      <c r="B171" s="585">
        <v>481100</v>
      </c>
      <c r="C171" s="586" t="s">
        <v>363</v>
      </c>
      <c r="D171" s="587"/>
    </row>
    <row r="172" spans="1:4">
      <c r="A172" s="584">
        <v>5327</v>
      </c>
      <c r="B172" s="585">
        <v>481900</v>
      </c>
      <c r="C172" s="586" t="s">
        <v>364</v>
      </c>
      <c r="D172" s="587"/>
    </row>
    <row r="173" spans="1:4">
      <c r="A173" s="581">
        <v>5328</v>
      </c>
      <c r="B173" s="579">
        <v>482000</v>
      </c>
      <c r="C173" s="582" t="s">
        <v>856</v>
      </c>
      <c r="D173" s="583">
        <f>SUM(D174:D176)</f>
        <v>0</v>
      </c>
    </row>
    <row r="174" spans="1:4">
      <c r="A174" s="584">
        <v>5329</v>
      </c>
      <c r="B174" s="585">
        <v>482100</v>
      </c>
      <c r="C174" s="586" t="s">
        <v>186</v>
      </c>
      <c r="D174" s="587"/>
    </row>
    <row r="175" spans="1:4">
      <c r="A175" s="584">
        <v>5330</v>
      </c>
      <c r="B175" s="585">
        <v>482200</v>
      </c>
      <c r="C175" s="586" t="s">
        <v>61</v>
      </c>
      <c r="D175" s="587"/>
    </row>
    <row r="176" spans="1:4">
      <c r="A176" s="584">
        <v>5331</v>
      </c>
      <c r="B176" s="585">
        <v>482300</v>
      </c>
      <c r="C176" s="586" t="s">
        <v>753</v>
      </c>
      <c r="D176" s="587"/>
    </row>
    <row r="177" spans="1:4">
      <c r="A177" s="581">
        <v>5332</v>
      </c>
      <c r="B177" s="579">
        <v>483000</v>
      </c>
      <c r="C177" s="582" t="s">
        <v>857</v>
      </c>
      <c r="D177" s="583">
        <f>D178</f>
        <v>0</v>
      </c>
    </row>
    <row r="178" spans="1:4">
      <c r="A178" s="584">
        <v>5333</v>
      </c>
      <c r="B178" s="585">
        <v>483100</v>
      </c>
      <c r="C178" s="586" t="s">
        <v>0</v>
      </c>
      <c r="D178" s="587"/>
    </row>
    <row r="179" spans="1:4" ht="25.5" customHeight="1">
      <c r="A179" s="581">
        <v>5334</v>
      </c>
      <c r="B179" s="579">
        <v>484000</v>
      </c>
      <c r="C179" s="582" t="s">
        <v>858</v>
      </c>
      <c r="D179" s="583">
        <f>D180+D181</f>
        <v>0</v>
      </c>
    </row>
    <row r="180" spans="1:4">
      <c r="A180" s="584">
        <v>5335</v>
      </c>
      <c r="B180" s="585">
        <v>484100</v>
      </c>
      <c r="C180" s="586" t="s">
        <v>581</v>
      </c>
      <c r="D180" s="587"/>
    </row>
    <row r="181" spans="1:4">
      <c r="A181" s="584">
        <v>5336</v>
      </c>
      <c r="B181" s="585">
        <v>484200</v>
      </c>
      <c r="C181" s="586" t="s">
        <v>455</v>
      </c>
      <c r="D181" s="587"/>
    </row>
    <row r="182" spans="1:4" ht="24">
      <c r="A182" s="581">
        <v>5337</v>
      </c>
      <c r="B182" s="579">
        <v>485000</v>
      </c>
      <c r="C182" s="582" t="s">
        <v>859</v>
      </c>
      <c r="D182" s="583">
        <f>D183</f>
        <v>0</v>
      </c>
    </row>
    <row r="183" spans="1:4">
      <c r="A183" s="584">
        <v>5338</v>
      </c>
      <c r="B183" s="585">
        <v>485100</v>
      </c>
      <c r="C183" s="586" t="s">
        <v>860</v>
      </c>
      <c r="D183" s="587"/>
    </row>
    <row r="184" spans="1:4" ht="24">
      <c r="A184" s="581">
        <v>5339</v>
      </c>
      <c r="B184" s="579">
        <v>489000</v>
      </c>
      <c r="C184" s="582" t="s">
        <v>861</v>
      </c>
      <c r="D184" s="583">
        <f>D185</f>
        <v>0</v>
      </c>
    </row>
    <row r="185" spans="1:4" ht="24">
      <c r="A185" s="584">
        <v>5340</v>
      </c>
      <c r="B185" s="585">
        <v>489100</v>
      </c>
      <c r="C185" s="586" t="s">
        <v>582</v>
      </c>
      <c r="D185" s="587"/>
    </row>
    <row r="186" spans="1:4">
      <c r="A186" s="581">
        <v>5341</v>
      </c>
      <c r="B186" s="579">
        <v>500000</v>
      </c>
      <c r="C186" s="582" t="s">
        <v>862</v>
      </c>
      <c r="D186" s="583">
        <f>D187+D209+D218+D221+D229</f>
        <v>0</v>
      </c>
    </row>
    <row r="187" spans="1:4">
      <c r="A187" s="581">
        <v>5342</v>
      </c>
      <c r="B187" s="579">
        <v>510000</v>
      </c>
      <c r="C187" s="582" t="s">
        <v>863</v>
      </c>
      <c r="D187" s="583">
        <f>D188+D193+D203+D205+D207</f>
        <v>0</v>
      </c>
    </row>
    <row r="188" spans="1:4">
      <c r="A188" s="581">
        <v>5343</v>
      </c>
      <c r="B188" s="579">
        <v>511000</v>
      </c>
      <c r="C188" s="582" t="s">
        <v>864</v>
      </c>
      <c r="D188" s="583">
        <f>SUM(D189:D192)</f>
        <v>0</v>
      </c>
    </row>
    <row r="189" spans="1:4">
      <c r="A189" s="584">
        <v>5344</v>
      </c>
      <c r="B189" s="585">
        <v>511100</v>
      </c>
      <c r="C189" s="586" t="s">
        <v>571</v>
      </c>
      <c r="D189" s="587"/>
    </row>
    <row r="190" spans="1:4">
      <c r="A190" s="584">
        <v>5345</v>
      </c>
      <c r="B190" s="585">
        <v>511200</v>
      </c>
      <c r="C190" s="586" t="s">
        <v>572</v>
      </c>
      <c r="D190" s="587"/>
    </row>
    <row r="191" spans="1:4">
      <c r="A191" s="584">
        <v>5346</v>
      </c>
      <c r="B191" s="585">
        <v>511300</v>
      </c>
      <c r="C191" s="586" t="s">
        <v>573</v>
      </c>
      <c r="D191" s="587"/>
    </row>
    <row r="192" spans="1:4">
      <c r="A192" s="584">
        <v>5347</v>
      </c>
      <c r="B192" s="585">
        <v>511400</v>
      </c>
      <c r="C192" s="586" t="s">
        <v>574</v>
      </c>
      <c r="D192" s="587"/>
    </row>
    <row r="193" spans="1:4">
      <c r="A193" s="581">
        <v>5348</v>
      </c>
      <c r="B193" s="579">
        <v>512000</v>
      </c>
      <c r="C193" s="582" t="s">
        <v>865</v>
      </c>
      <c r="D193" s="583">
        <f>SUM(D194:D202)</f>
        <v>0</v>
      </c>
    </row>
    <row r="194" spans="1:4">
      <c r="A194" s="584">
        <v>5349</v>
      </c>
      <c r="B194" s="585">
        <v>512100</v>
      </c>
      <c r="C194" s="586" t="s">
        <v>575</v>
      </c>
      <c r="D194" s="587"/>
    </row>
    <row r="195" spans="1:4">
      <c r="A195" s="584">
        <v>5350</v>
      </c>
      <c r="B195" s="585">
        <v>512200</v>
      </c>
      <c r="C195" s="586" t="s">
        <v>183</v>
      </c>
      <c r="D195" s="587"/>
    </row>
    <row r="196" spans="1:4">
      <c r="A196" s="584">
        <v>5351</v>
      </c>
      <c r="B196" s="585">
        <v>512300</v>
      </c>
      <c r="C196" s="586" t="s">
        <v>184</v>
      </c>
      <c r="D196" s="587"/>
    </row>
    <row r="197" spans="1:4">
      <c r="A197" s="584">
        <v>5352</v>
      </c>
      <c r="B197" s="585">
        <v>512400</v>
      </c>
      <c r="C197" s="586" t="s">
        <v>346</v>
      </c>
      <c r="D197" s="587"/>
    </row>
    <row r="198" spans="1:4">
      <c r="A198" s="584">
        <v>5353</v>
      </c>
      <c r="B198" s="585">
        <v>512500</v>
      </c>
      <c r="C198" s="586" t="s">
        <v>185</v>
      </c>
      <c r="D198" s="587"/>
    </row>
    <row r="199" spans="1:4">
      <c r="A199" s="584">
        <v>5354</v>
      </c>
      <c r="B199" s="585">
        <v>512600</v>
      </c>
      <c r="C199" s="586" t="s">
        <v>754</v>
      </c>
      <c r="D199" s="587"/>
    </row>
    <row r="200" spans="1:4">
      <c r="A200" s="584">
        <v>5355</v>
      </c>
      <c r="B200" s="585">
        <v>512700</v>
      </c>
      <c r="C200" s="586" t="s">
        <v>103</v>
      </c>
      <c r="D200" s="587"/>
    </row>
    <row r="201" spans="1:4">
      <c r="A201" s="584">
        <v>5356</v>
      </c>
      <c r="B201" s="585">
        <v>512800</v>
      </c>
      <c r="C201" s="586" t="s">
        <v>104</v>
      </c>
      <c r="D201" s="587"/>
    </row>
    <row r="202" spans="1:4">
      <c r="A202" s="584">
        <v>5357</v>
      </c>
      <c r="B202" s="585">
        <v>512900</v>
      </c>
      <c r="C202" s="586" t="s">
        <v>576</v>
      </c>
      <c r="D202" s="587"/>
    </row>
    <row r="203" spans="1:4">
      <c r="A203" s="581">
        <v>5358</v>
      </c>
      <c r="B203" s="579">
        <v>513000</v>
      </c>
      <c r="C203" s="582" t="s">
        <v>866</v>
      </c>
      <c r="D203" s="583">
        <f>D204</f>
        <v>0</v>
      </c>
    </row>
    <row r="204" spans="1:4">
      <c r="A204" s="584">
        <v>5359</v>
      </c>
      <c r="B204" s="585">
        <v>513100</v>
      </c>
      <c r="C204" s="586" t="s">
        <v>583</v>
      </c>
      <c r="D204" s="587"/>
    </row>
    <row r="205" spans="1:4">
      <c r="A205" s="581">
        <v>5360</v>
      </c>
      <c r="B205" s="579">
        <v>514000</v>
      </c>
      <c r="C205" s="582" t="s">
        <v>867</v>
      </c>
      <c r="D205" s="583">
        <f>D206</f>
        <v>0</v>
      </c>
    </row>
    <row r="206" spans="1:4">
      <c r="A206" s="584">
        <v>5361</v>
      </c>
      <c r="B206" s="585">
        <v>514100</v>
      </c>
      <c r="C206" s="586" t="s">
        <v>577</v>
      </c>
      <c r="D206" s="587"/>
    </row>
    <row r="207" spans="1:4">
      <c r="A207" s="581">
        <v>5362</v>
      </c>
      <c r="B207" s="579">
        <v>515000</v>
      </c>
      <c r="C207" s="582" t="s">
        <v>868</v>
      </c>
      <c r="D207" s="583">
        <f>D208</f>
        <v>0</v>
      </c>
    </row>
    <row r="208" spans="1:4">
      <c r="A208" s="584">
        <v>5363</v>
      </c>
      <c r="B208" s="585">
        <v>515100</v>
      </c>
      <c r="C208" s="586" t="s">
        <v>462</v>
      </c>
      <c r="D208" s="587"/>
    </row>
    <row r="209" spans="1:4">
      <c r="A209" s="581">
        <v>5364</v>
      </c>
      <c r="B209" s="579">
        <v>520000</v>
      </c>
      <c r="C209" s="582" t="s">
        <v>869</v>
      </c>
      <c r="D209" s="583">
        <f>D210+D212+D216</f>
        <v>0</v>
      </c>
    </row>
    <row r="210" spans="1:4">
      <c r="A210" s="581">
        <v>5365</v>
      </c>
      <c r="B210" s="579">
        <v>521000</v>
      </c>
      <c r="C210" s="582" t="s">
        <v>870</v>
      </c>
      <c r="D210" s="583">
        <f>D211</f>
        <v>0</v>
      </c>
    </row>
    <row r="211" spans="1:4">
      <c r="A211" s="584">
        <v>5366</v>
      </c>
      <c r="B211" s="585">
        <v>521100</v>
      </c>
      <c r="C211" s="586" t="s">
        <v>334</v>
      </c>
      <c r="D211" s="587"/>
    </row>
    <row r="212" spans="1:4">
      <c r="A212" s="581">
        <v>5367</v>
      </c>
      <c r="B212" s="579">
        <v>522000</v>
      </c>
      <c r="C212" s="582" t="s">
        <v>871</v>
      </c>
      <c r="D212" s="583">
        <f>SUM(D213:D215)</f>
        <v>0</v>
      </c>
    </row>
    <row r="213" spans="1:4">
      <c r="A213" s="584">
        <v>5368</v>
      </c>
      <c r="B213" s="585">
        <v>522100</v>
      </c>
      <c r="C213" s="586" t="s">
        <v>536</v>
      </c>
      <c r="D213" s="587"/>
    </row>
    <row r="214" spans="1:4">
      <c r="A214" s="584">
        <v>5369</v>
      </c>
      <c r="B214" s="585">
        <v>522200</v>
      </c>
      <c r="C214" s="586" t="s">
        <v>328</v>
      </c>
      <c r="D214" s="587"/>
    </row>
    <row r="215" spans="1:4">
      <c r="A215" s="584">
        <v>5370</v>
      </c>
      <c r="B215" s="585">
        <v>522300</v>
      </c>
      <c r="C215" s="586" t="s">
        <v>329</v>
      </c>
      <c r="D215" s="587"/>
    </row>
    <row r="216" spans="1:4">
      <c r="A216" s="581">
        <v>5371</v>
      </c>
      <c r="B216" s="579">
        <v>523000</v>
      </c>
      <c r="C216" s="582" t="s">
        <v>872</v>
      </c>
      <c r="D216" s="583">
        <f>D217</f>
        <v>0</v>
      </c>
    </row>
    <row r="217" spans="1:4">
      <c r="A217" s="584">
        <v>5372</v>
      </c>
      <c r="B217" s="585">
        <v>523100</v>
      </c>
      <c r="C217" s="586" t="s">
        <v>330</v>
      </c>
      <c r="D217" s="587"/>
    </row>
    <row r="218" spans="1:4">
      <c r="A218" s="581">
        <v>5373</v>
      </c>
      <c r="B218" s="579">
        <v>530000</v>
      </c>
      <c r="C218" s="582" t="s">
        <v>873</v>
      </c>
      <c r="D218" s="583">
        <f>D219</f>
        <v>0</v>
      </c>
    </row>
    <row r="219" spans="1:4">
      <c r="A219" s="581">
        <v>5374</v>
      </c>
      <c r="B219" s="579">
        <v>531000</v>
      </c>
      <c r="C219" s="582" t="s">
        <v>874</v>
      </c>
      <c r="D219" s="583">
        <f>D220</f>
        <v>0</v>
      </c>
    </row>
    <row r="220" spans="1:4">
      <c r="A220" s="584">
        <v>5375</v>
      </c>
      <c r="B220" s="585">
        <v>531100</v>
      </c>
      <c r="C220" s="586" t="s">
        <v>437</v>
      </c>
      <c r="D220" s="587"/>
    </row>
    <row r="221" spans="1:4">
      <c r="A221" s="581">
        <v>5376</v>
      </c>
      <c r="B221" s="579">
        <v>540000</v>
      </c>
      <c r="C221" s="582" t="s">
        <v>875</v>
      </c>
      <c r="D221" s="583">
        <f>D222+D224+D226</f>
        <v>0</v>
      </c>
    </row>
    <row r="222" spans="1:4">
      <c r="A222" s="581">
        <v>5377</v>
      </c>
      <c r="B222" s="579">
        <v>541000</v>
      </c>
      <c r="C222" s="582" t="s">
        <v>876</v>
      </c>
      <c r="D222" s="583">
        <f>D223</f>
        <v>0</v>
      </c>
    </row>
    <row r="223" spans="1:4">
      <c r="A223" s="584">
        <v>5378</v>
      </c>
      <c r="B223" s="585">
        <v>541100</v>
      </c>
      <c r="C223" s="586" t="s">
        <v>368</v>
      </c>
      <c r="D223" s="587"/>
    </row>
    <row r="224" spans="1:4">
      <c r="A224" s="581">
        <v>5379</v>
      </c>
      <c r="B224" s="579">
        <v>542000</v>
      </c>
      <c r="C224" s="582" t="s">
        <v>877</v>
      </c>
      <c r="D224" s="583">
        <f>D225</f>
        <v>0</v>
      </c>
    </row>
    <row r="225" spans="1:4">
      <c r="A225" s="584">
        <v>5380</v>
      </c>
      <c r="B225" s="585">
        <v>542100</v>
      </c>
      <c r="C225" s="586" t="s">
        <v>331</v>
      </c>
      <c r="D225" s="587"/>
    </row>
    <row r="226" spans="1:4">
      <c r="A226" s="581">
        <v>5381</v>
      </c>
      <c r="B226" s="579">
        <v>543000</v>
      </c>
      <c r="C226" s="582" t="s">
        <v>878</v>
      </c>
      <c r="D226" s="583">
        <f>D227+D228</f>
        <v>0</v>
      </c>
    </row>
    <row r="227" spans="1:4">
      <c r="A227" s="584">
        <v>5382</v>
      </c>
      <c r="B227" s="585">
        <v>543100</v>
      </c>
      <c r="C227" s="586" t="s">
        <v>332</v>
      </c>
      <c r="D227" s="587"/>
    </row>
    <row r="228" spans="1:4">
      <c r="A228" s="584">
        <v>5383</v>
      </c>
      <c r="B228" s="585">
        <v>543200</v>
      </c>
      <c r="C228" s="586" t="s">
        <v>333</v>
      </c>
      <c r="D228" s="587"/>
    </row>
    <row r="229" spans="1:4" ht="24">
      <c r="A229" s="581">
        <v>5384</v>
      </c>
      <c r="B229" s="579">
        <v>550000</v>
      </c>
      <c r="C229" s="582" t="s">
        <v>879</v>
      </c>
      <c r="D229" s="583">
        <f>D230</f>
        <v>0</v>
      </c>
    </row>
    <row r="230" spans="1:4" ht="24">
      <c r="A230" s="581">
        <v>5385</v>
      </c>
      <c r="B230" s="579">
        <v>551000</v>
      </c>
      <c r="C230" s="582" t="s">
        <v>880</v>
      </c>
      <c r="D230" s="583">
        <f>D231</f>
        <v>0</v>
      </c>
    </row>
    <row r="231" spans="1:4" ht="24">
      <c r="A231" s="584">
        <v>5386</v>
      </c>
      <c r="B231" s="585">
        <v>551100</v>
      </c>
      <c r="C231" s="586" t="s">
        <v>643</v>
      </c>
      <c r="D231" s="587"/>
    </row>
    <row r="232" spans="1:4" ht="24">
      <c r="A232" s="581">
        <v>5387</v>
      </c>
      <c r="B232" s="579">
        <v>600000</v>
      </c>
      <c r="C232" s="582" t="s">
        <v>881</v>
      </c>
      <c r="D232" s="583">
        <f>D233+D258</f>
        <v>0</v>
      </c>
    </row>
    <row r="233" spans="1:4">
      <c r="A233" s="581">
        <v>5388</v>
      </c>
      <c r="B233" s="579">
        <v>610000</v>
      </c>
      <c r="C233" s="582" t="s">
        <v>882</v>
      </c>
      <c r="D233" s="583">
        <f>D234+D244+D252+D254+D256</f>
        <v>0</v>
      </c>
    </row>
    <row r="234" spans="1:4">
      <c r="A234" s="581">
        <v>5389</v>
      </c>
      <c r="B234" s="579">
        <v>611000</v>
      </c>
      <c r="C234" s="582" t="s">
        <v>883</v>
      </c>
      <c r="D234" s="583">
        <f>SUM(D235:D243)</f>
        <v>0</v>
      </c>
    </row>
    <row r="235" spans="1:4">
      <c r="A235" s="584">
        <v>5390</v>
      </c>
      <c r="B235" s="585">
        <v>611100</v>
      </c>
      <c r="C235" s="586" t="s">
        <v>344</v>
      </c>
      <c r="D235" s="587"/>
    </row>
    <row r="236" spans="1:4">
      <c r="A236" s="584">
        <v>5391</v>
      </c>
      <c r="B236" s="585">
        <v>611200</v>
      </c>
      <c r="C236" s="586" t="s">
        <v>345</v>
      </c>
      <c r="D236" s="587"/>
    </row>
    <row r="237" spans="1:4">
      <c r="A237" s="584">
        <v>5392</v>
      </c>
      <c r="B237" s="585">
        <v>611300</v>
      </c>
      <c r="C237" s="586" t="s">
        <v>490</v>
      </c>
      <c r="D237" s="587"/>
    </row>
    <row r="238" spans="1:4">
      <c r="A238" s="584">
        <v>5393</v>
      </c>
      <c r="B238" s="585">
        <v>611400</v>
      </c>
      <c r="C238" s="586" t="s">
        <v>491</v>
      </c>
      <c r="D238" s="587"/>
    </row>
    <row r="239" spans="1:4">
      <c r="A239" s="584">
        <v>5394</v>
      </c>
      <c r="B239" s="585">
        <v>611500</v>
      </c>
      <c r="C239" s="586" t="s">
        <v>492</v>
      </c>
      <c r="D239" s="587"/>
    </row>
    <row r="240" spans="1:4">
      <c r="A240" s="584">
        <v>5395</v>
      </c>
      <c r="B240" s="585">
        <v>611600</v>
      </c>
      <c r="C240" s="586" t="s">
        <v>493</v>
      </c>
      <c r="D240" s="587"/>
    </row>
    <row r="241" spans="1:4">
      <c r="A241" s="584">
        <v>5396</v>
      </c>
      <c r="B241" s="585">
        <v>611700</v>
      </c>
      <c r="C241" s="586" t="s">
        <v>884</v>
      </c>
      <c r="D241" s="587"/>
    </row>
    <row r="242" spans="1:4">
      <c r="A242" s="584">
        <v>5397</v>
      </c>
      <c r="B242" s="585">
        <v>611800</v>
      </c>
      <c r="C242" s="586" t="s">
        <v>494</v>
      </c>
      <c r="D242" s="587"/>
    </row>
    <row r="243" spans="1:4">
      <c r="A243" s="584">
        <v>5398</v>
      </c>
      <c r="B243" s="585">
        <v>611900</v>
      </c>
      <c r="C243" s="586" t="s">
        <v>193</v>
      </c>
      <c r="D243" s="587"/>
    </row>
    <row r="244" spans="1:4">
      <c r="A244" s="581">
        <v>5399</v>
      </c>
      <c r="B244" s="579">
        <v>612000</v>
      </c>
      <c r="C244" s="582" t="s">
        <v>885</v>
      </c>
      <c r="D244" s="583">
        <f>SUM(D245:D251)</f>
        <v>0</v>
      </c>
    </row>
    <row r="245" spans="1:4" ht="24">
      <c r="A245" s="584">
        <v>5400</v>
      </c>
      <c r="B245" s="585">
        <v>612100</v>
      </c>
      <c r="C245" s="586" t="s">
        <v>755</v>
      </c>
      <c r="D245" s="587"/>
    </row>
    <row r="246" spans="1:4">
      <c r="A246" s="584">
        <v>5401</v>
      </c>
      <c r="B246" s="585">
        <v>612200</v>
      </c>
      <c r="C246" s="586" t="s">
        <v>495</v>
      </c>
      <c r="D246" s="587"/>
    </row>
    <row r="247" spans="1:4">
      <c r="A247" s="584">
        <v>5402</v>
      </c>
      <c r="B247" s="585">
        <v>612300</v>
      </c>
      <c r="C247" s="586" t="s">
        <v>105</v>
      </c>
      <c r="D247" s="587"/>
    </row>
    <row r="248" spans="1:4">
      <c r="A248" s="584">
        <v>5403</v>
      </c>
      <c r="B248" s="585">
        <v>612400</v>
      </c>
      <c r="C248" s="586" t="s">
        <v>886</v>
      </c>
      <c r="D248" s="587"/>
    </row>
    <row r="249" spans="1:4">
      <c r="A249" s="584">
        <v>5404</v>
      </c>
      <c r="B249" s="585">
        <v>612500</v>
      </c>
      <c r="C249" s="586" t="s">
        <v>887</v>
      </c>
      <c r="D249" s="587"/>
    </row>
    <row r="250" spans="1:4">
      <c r="A250" s="584">
        <v>5405</v>
      </c>
      <c r="B250" s="585">
        <v>612600</v>
      </c>
      <c r="C250" s="586" t="s">
        <v>106</v>
      </c>
      <c r="D250" s="587"/>
    </row>
    <row r="251" spans="1:4">
      <c r="A251" s="584">
        <v>5406</v>
      </c>
      <c r="B251" s="585">
        <v>612900</v>
      </c>
      <c r="C251" s="586" t="s">
        <v>665</v>
      </c>
      <c r="D251" s="587"/>
    </row>
    <row r="252" spans="1:4">
      <c r="A252" s="581">
        <v>5407</v>
      </c>
      <c r="B252" s="579">
        <v>613000</v>
      </c>
      <c r="C252" s="582" t="s">
        <v>888</v>
      </c>
      <c r="D252" s="583">
        <f>D253</f>
        <v>0</v>
      </c>
    </row>
    <row r="253" spans="1:4">
      <c r="A253" s="584">
        <v>5408</v>
      </c>
      <c r="B253" s="585">
        <v>613100</v>
      </c>
      <c r="C253" s="586" t="s">
        <v>107</v>
      </c>
      <c r="D253" s="587"/>
    </row>
    <row r="254" spans="1:4">
      <c r="A254" s="581">
        <v>5409</v>
      </c>
      <c r="B254" s="579">
        <v>614000</v>
      </c>
      <c r="C254" s="582" t="s">
        <v>889</v>
      </c>
      <c r="D254" s="583">
        <f>D255</f>
        <v>0</v>
      </c>
    </row>
    <row r="255" spans="1:4">
      <c r="A255" s="584">
        <v>5410</v>
      </c>
      <c r="B255" s="585">
        <v>614100</v>
      </c>
      <c r="C255" s="586" t="s">
        <v>149</v>
      </c>
      <c r="D255" s="587"/>
    </row>
    <row r="256" spans="1:4">
      <c r="A256" s="581">
        <v>5411</v>
      </c>
      <c r="B256" s="579">
        <v>615000</v>
      </c>
      <c r="C256" s="582" t="s">
        <v>890</v>
      </c>
      <c r="D256" s="583">
        <f>D257</f>
        <v>0</v>
      </c>
    </row>
    <row r="257" spans="1:4">
      <c r="A257" s="584">
        <v>5412</v>
      </c>
      <c r="B257" s="585">
        <v>615100</v>
      </c>
      <c r="C257" s="586" t="s">
        <v>756</v>
      </c>
      <c r="D257" s="587"/>
    </row>
    <row r="258" spans="1:4">
      <c r="A258" s="581">
        <v>5413</v>
      </c>
      <c r="B258" s="579">
        <v>620000</v>
      </c>
      <c r="C258" s="582" t="s">
        <v>891</v>
      </c>
      <c r="D258" s="583">
        <f>D259+D269+D278</f>
        <v>0</v>
      </c>
    </row>
    <row r="259" spans="1:4">
      <c r="A259" s="581">
        <v>5414</v>
      </c>
      <c r="B259" s="579">
        <v>621000</v>
      </c>
      <c r="C259" s="582" t="s">
        <v>892</v>
      </c>
      <c r="D259" s="583">
        <f>SUM(D260:D268)</f>
        <v>0</v>
      </c>
    </row>
    <row r="260" spans="1:4">
      <c r="A260" s="584">
        <v>5415</v>
      </c>
      <c r="B260" s="585">
        <v>621100</v>
      </c>
      <c r="C260" s="586" t="s">
        <v>108</v>
      </c>
      <c r="D260" s="587"/>
    </row>
    <row r="261" spans="1:4">
      <c r="A261" s="584">
        <v>5416</v>
      </c>
      <c r="B261" s="585">
        <v>621200</v>
      </c>
      <c r="C261" s="586" t="s">
        <v>335</v>
      </c>
      <c r="D261" s="587"/>
    </row>
    <row r="262" spans="1:4">
      <c r="A262" s="584">
        <v>5417</v>
      </c>
      <c r="B262" s="585">
        <v>621300</v>
      </c>
      <c r="C262" s="586" t="s">
        <v>487</v>
      </c>
      <c r="D262" s="587"/>
    </row>
    <row r="263" spans="1:4">
      <c r="A263" s="584">
        <v>5418</v>
      </c>
      <c r="B263" s="585">
        <v>621400</v>
      </c>
      <c r="C263" s="586" t="s">
        <v>150</v>
      </c>
      <c r="D263" s="587"/>
    </row>
    <row r="264" spans="1:4">
      <c r="A264" s="584">
        <v>5419</v>
      </c>
      <c r="B264" s="585">
        <v>621500</v>
      </c>
      <c r="C264" s="586" t="s">
        <v>109</v>
      </c>
      <c r="D264" s="587"/>
    </row>
    <row r="265" spans="1:4">
      <c r="A265" s="584">
        <v>5420</v>
      </c>
      <c r="B265" s="585">
        <v>621600</v>
      </c>
      <c r="C265" s="586" t="s">
        <v>488</v>
      </c>
      <c r="D265" s="587"/>
    </row>
    <row r="266" spans="1:4">
      <c r="A266" s="584">
        <v>5421</v>
      </c>
      <c r="B266" s="585">
        <v>621700</v>
      </c>
      <c r="C266" s="586" t="s">
        <v>348</v>
      </c>
      <c r="D266" s="587"/>
    </row>
    <row r="267" spans="1:4">
      <c r="A267" s="584">
        <v>5422</v>
      </c>
      <c r="B267" s="585">
        <v>621800</v>
      </c>
      <c r="C267" s="586" t="s">
        <v>489</v>
      </c>
      <c r="D267" s="587"/>
    </row>
    <row r="268" spans="1:4">
      <c r="A268" s="584">
        <v>5423</v>
      </c>
      <c r="B268" s="585">
        <v>621900</v>
      </c>
      <c r="C268" s="586" t="s">
        <v>349</v>
      </c>
      <c r="D268" s="587"/>
    </row>
    <row r="269" spans="1:4">
      <c r="A269" s="581">
        <v>5424</v>
      </c>
      <c r="B269" s="579">
        <v>622000</v>
      </c>
      <c r="C269" s="582" t="s">
        <v>893</v>
      </c>
      <c r="D269" s="583">
        <f>SUM(D270:D277)</f>
        <v>0</v>
      </c>
    </row>
    <row r="270" spans="1:4">
      <c r="A270" s="584">
        <v>5425</v>
      </c>
      <c r="B270" s="585">
        <v>622100</v>
      </c>
      <c r="C270" s="586" t="s">
        <v>350</v>
      </c>
      <c r="D270" s="587"/>
    </row>
    <row r="271" spans="1:4">
      <c r="A271" s="584">
        <v>5426</v>
      </c>
      <c r="B271" s="585">
        <v>622200</v>
      </c>
      <c r="C271" s="586" t="s">
        <v>644</v>
      </c>
      <c r="D271" s="587"/>
    </row>
    <row r="272" spans="1:4">
      <c r="A272" s="584">
        <v>5427</v>
      </c>
      <c r="B272" s="585">
        <v>622300</v>
      </c>
      <c r="C272" s="586" t="s">
        <v>645</v>
      </c>
      <c r="D272" s="587"/>
    </row>
    <row r="273" spans="1:5">
      <c r="A273" s="584">
        <v>5428</v>
      </c>
      <c r="B273" s="585">
        <v>622400</v>
      </c>
      <c r="C273" s="586" t="s">
        <v>646</v>
      </c>
      <c r="D273" s="587"/>
    </row>
    <row r="274" spans="1:5">
      <c r="A274" s="584">
        <v>5429</v>
      </c>
      <c r="B274" s="585">
        <v>622500</v>
      </c>
      <c r="C274" s="586" t="s">
        <v>647</v>
      </c>
      <c r="D274" s="587"/>
    </row>
    <row r="275" spans="1:5">
      <c r="A275" s="584">
        <v>5430</v>
      </c>
      <c r="B275" s="585">
        <v>622600</v>
      </c>
      <c r="C275" s="586" t="s">
        <v>352</v>
      </c>
      <c r="D275" s="587"/>
    </row>
    <row r="276" spans="1:5">
      <c r="A276" s="584">
        <v>5431</v>
      </c>
      <c r="B276" s="585">
        <v>622700</v>
      </c>
      <c r="C276" s="586" t="s">
        <v>351</v>
      </c>
      <c r="D276" s="587"/>
    </row>
    <row r="277" spans="1:5">
      <c r="A277" s="584">
        <v>5432</v>
      </c>
      <c r="B277" s="585">
        <v>622800</v>
      </c>
      <c r="C277" s="586" t="s">
        <v>151</v>
      </c>
      <c r="D277" s="587"/>
    </row>
    <row r="278" spans="1:5" ht="27.75" customHeight="1">
      <c r="A278" s="581">
        <v>5433</v>
      </c>
      <c r="B278" s="579">
        <v>623000</v>
      </c>
      <c r="C278" s="582" t="s">
        <v>894</v>
      </c>
      <c r="D278" s="583">
        <f>D279</f>
        <v>0</v>
      </c>
    </row>
    <row r="279" spans="1:5" ht="24">
      <c r="A279" s="584">
        <v>5434</v>
      </c>
      <c r="B279" s="585">
        <v>623100</v>
      </c>
      <c r="C279" s="586" t="s">
        <v>895</v>
      </c>
      <c r="D279" s="587"/>
    </row>
    <row r="280" spans="1:5" ht="13.5" thickBot="1">
      <c r="A280" s="588">
        <v>5435</v>
      </c>
      <c r="B280" s="589"/>
      <c r="C280" s="590" t="s">
        <v>896</v>
      </c>
      <c r="D280" s="591">
        <f>D17+D232</f>
        <v>0</v>
      </c>
    </row>
    <row r="282" spans="1:5" ht="55.5" customHeight="1"/>
    <row r="283" spans="1:5">
      <c r="A283" s="577" t="s">
        <v>2499</v>
      </c>
      <c r="B283" s="577"/>
      <c r="C283" s="575"/>
      <c r="D283" s="576" t="s">
        <v>2500</v>
      </c>
      <c r="E283" s="575"/>
    </row>
    <row r="284" spans="1:5" ht="18" customHeight="1">
      <c r="A284" s="575" t="s">
        <v>312</v>
      </c>
      <c r="C284" s="575"/>
      <c r="D284" s="576" t="s">
        <v>2501</v>
      </c>
      <c r="E284" s="577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7041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87041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>
      <selection activeCell="E23" sqref="E23"/>
    </sheetView>
  </sheetViews>
  <sheetFormatPr defaultRowHeight="12.75"/>
  <cols>
    <col min="1" max="1" width="2.85546875" style="51" customWidth="1"/>
    <col min="2" max="2" width="7.5703125" style="51" customWidth="1"/>
    <col min="3" max="3" width="63.85546875" style="51" customWidth="1"/>
    <col min="4" max="4" width="23.5703125" style="51" customWidth="1"/>
    <col min="5" max="5" width="21.42578125" style="51" customWidth="1"/>
    <col min="6" max="6" width="20.7109375" style="51" customWidth="1"/>
    <col min="7" max="16384" width="9.140625" style="51"/>
  </cols>
  <sheetData>
    <row r="1" spans="1:6">
      <c r="A1" s="60" t="s">
        <v>72</v>
      </c>
      <c r="B1" s="61"/>
      <c r="F1" s="126" t="s">
        <v>2503</v>
      </c>
    </row>
    <row r="2" spans="1:6">
      <c r="A2" s="60" t="s">
        <v>400</v>
      </c>
      <c r="B2" s="61"/>
    </row>
    <row r="3" spans="1:6">
      <c r="A3" s="60" t="s">
        <v>474</v>
      </c>
      <c r="B3" s="61"/>
      <c r="E3" s="592"/>
    </row>
    <row r="4" spans="1:6">
      <c r="A4" s="60"/>
      <c r="B4" s="61"/>
    </row>
    <row r="5" spans="1:6" ht="33.75" customHeight="1">
      <c r="A5" s="60"/>
      <c r="B5" s="790" t="s">
        <v>2578</v>
      </c>
      <c r="C5" s="791"/>
      <c r="D5" s="791"/>
      <c r="E5" s="791"/>
      <c r="F5" s="791"/>
    </row>
    <row r="6" spans="1:6">
      <c r="A6" s="60"/>
      <c r="B6" s="61"/>
      <c r="C6" s="62"/>
      <c r="D6" s="62"/>
    </row>
    <row r="7" spans="1:6">
      <c r="A7" s="63" t="str">
        <f>"ФИЛИЈАЛА:   " &amp; Filijala</f>
        <v>ФИЛИЈАЛА:   06 НОВИ САД</v>
      </c>
      <c r="B7" s="64"/>
    </row>
    <row r="8" spans="1:6">
      <c r="A8" s="63" t="str">
        <f>"ЗДРАВСТВЕНА УСТАНОВА:  " &amp; ZU</f>
        <v>ЗДРАВСТВЕНА УСТАНОВА:  00206006 ДЗ ЖАБАЉ</v>
      </c>
      <c r="B8" s="64"/>
    </row>
    <row r="9" spans="1:6" ht="13.5" thickBot="1">
      <c r="A9" s="60"/>
      <c r="B9" s="64"/>
      <c r="F9" s="655" t="s">
        <v>933</v>
      </c>
    </row>
    <row r="10" spans="1:6" ht="89.25">
      <c r="B10" s="594" t="s">
        <v>955</v>
      </c>
      <c r="C10" s="595" t="s">
        <v>1719</v>
      </c>
      <c r="D10" s="595" t="s">
        <v>2579</v>
      </c>
      <c r="E10" s="652" t="s">
        <v>2580</v>
      </c>
      <c r="F10" s="653" t="s">
        <v>2581</v>
      </c>
    </row>
    <row r="11" spans="1:6">
      <c r="A11" s="593"/>
      <c r="B11" s="597"/>
      <c r="C11" s="598"/>
      <c r="D11" s="599">
        <v>3</v>
      </c>
      <c r="E11" s="599">
        <v>4</v>
      </c>
      <c r="F11" s="600">
        <v>5</v>
      </c>
    </row>
    <row r="12" spans="1:6" ht="21.75" customHeight="1">
      <c r="A12" s="596"/>
      <c r="B12" s="602" t="s">
        <v>416</v>
      </c>
      <c r="C12" s="603" t="s">
        <v>2504</v>
      </c>
      <c r="D12" s="604">
        <f>+D13+D14</f>
        <v>0</v>
      </c>
      <c r="E12" s="604">
        <f>+E13+E14</f>
        <v>5474</v>
      </c>
      <c r="F12" s="605">
        <f>+F13+F14</f>
        <v>0</v>
      </c>
    </row>
    <row r="13" spans="1:6" s="606" customFormat="1" ht="15.75" customHeight="1">
      <c r="A13" s="601"/>
      <c r="B13" s="607"/>
      <c r="C13" s="608" t="s">
        <v>2505</v>
      </c>
      <c r="D13" s="609"/>
      <c r="E13" s="609">
        <v>5474</v>
      </c>
      <c r="F13" s="610"/>
    </row>
    <row r="14" spans="1:6" s="606" customFormat="1" ht="15.75" customHeight="1">
      <c r="A14" s="601"/>
      <c r="B14" s="607"/>
      <c r="C14" s="608" t="s">
        <v>2506</v>
      </c>
      <c r="D14" s="609"/>
      <c r="E14" s="612"/>
      <c r="F14" s="613"/>
    </row>
    <row r="15" spans="1:6" s="606" customFormat="1" ht="21" customHeight="1">
      <c r="A15" s="611"/>
      <c r="B15" s="614">
        <v>2</v>
      </c>
      <c r="C15" s="615" t="s">
        <v>2507</v>
      </c>
      <c r="D15" s="604">
        <f>SUM(D16:D45)</f>
        <v>0</v>
      </c>
      <c r="E15" s="604">
        <f>SUM(E16:E45)</f>
        <v>6227</v>
      </c>
      <c r="F15" s="643">
        <f>SUM(F16:F45)</f>
        <v>0</v>
      </c>
    </row>
    <row r="16" spans="1:6" s="606" customFormat="1" ht="15.75" customHeight="1">
      <c r="A16" s="601"/>
      <c r="B16" s="616"/>
      <c r="C16" s="617" t="s">
        <v>2508</v>
      </c>
      <c r="D16" s="609"/>
      <c r="E16" s="609">
        <v>3917</v>
      </c>
      <c r="F16" s="610"/>
    </row>
    <row r="17" spans="1:6" s="606" customFormat="1" ht="15.75" customHeight="1">
      <c r="A17" s="601"/>
      <c r="B17" s="616"/>
      <c r="C17" s="617" t="s">
        <v>2509</v>
      </c>
      <c r="D17" s="609"/>
      <c r="E17" s="609"/>
      <c r="F17" s="610"/>
    </row>
    <row r="18" spans="1:6" s="606" customFormat="1" ht="15.75" customHeight="1">
      <c r="A18" s="601"/>
      <c r="B18" s="616"/>
      <c r="C18" s="617" t="s">
        <v>2510</v>
      </c>
      <c r="D18" s="609"/>
      <c r="E18" s="618"/>
      <c r="F18" s="619"/>
    </row>
    <row r="19" spans="1:6" s="606" customFormat="1" ht="15.75" customHeight="1">
      <c r="B19" s="616"/>
      <c r="C19" s="617" t="s">
        <v>2511</v>
      </c>
      <c r="D19" s="609"/>
      <c r="E19" s="618"/>
      <c r="F19" s="619"/>
    </row>
    <row r="20" spans="1:6" s="606" customFormat="1" ht="15.75" customHeight="1">
      <c r="B20" s="616"/>
      <c r="C20" s="617" t="s">
        <v>2512</v>
      </c>
      <c r="D20" s="609"/>
      <c r="E20" s="618"/>
      <c r="F20" s="619"/>
    </row>
    <row r="21" spans="1:6" s="606" customFormat="1" ht="15.75" customHeight="1">
      <c r="B21" s="616"/>
      <c r="C21" s="617" t="s">
        <v>2513</v>
      </c>
      <c r="D21" s="609"/>
      <c r="E21" s="618">
        <v>891</v>
      </c>
      <c r="F21" s="619"/>
    </row>
    <row r="22" spans="1:6" s="606" customFormat="1" ht="15.75" customHeight="1">
      <c r="B22" s="644"/>
      <c r="C22" s="645" t="s">
        <v>2525</v>
      </c>
      <c r="D22" s="609"/>
      <c r="E22" s="646">
        <v>1419</v>
      </c>
      <c r="F22" s="647"/>
    </row>
    <row r="23" spans="1:6" s="606" customFormat="1" ht="25.5">
      <c r="B23" s="644"/>
      <c r="C23" s="645" t="s">
        <v>2526</v>
      </c>
      <c r="D23" s="609"/>
      <c r="E23" s="646"/>
      <c r="F23" s="647"/>
    </row>
    <row r="24" spans="1:6" s="606" customFormat="1" ht="15.75" customHeight="1">
      <c r="B24" s="644"/>
      <c r="C24" s="648" t="s">
        <v>2527</v>
      </c>
      <c r="D24" s="609"/>
      <c r="E24" s="646"/>
      <c r="F24" s="647"/>
    </row>
    <row r="25" spans="1:6" ht="15.75" customHeight="1">
      <c r="B25" s="644"/>
      <c r="C25" s="648" t="s">
        <v>2528</v>
      </c>
      <c r="D25" s="609"/>
      <c r="E25" s="646"/>
      <c r="F25" s="647"/>
    </row>
    <row r="26" spans="1:6" ht="15.75" customHeight="1">
      <c r="B26" s="644"/>
      <c r="C26" s="645" t="s">
        <v>2529</v>
      </c>
      <c r="D26" s="609"/>
      <c r="E26" s="646"/>
      <c r="F26" s="647"/>
    </row>
    <row r="27" spans="1:6" ht="15.75" customHeight="1">
      <c r="B27" s="644"/>
      <c r="C27" s="645" t="s">
        <v>2530</v>
      </c>
      <c r="D27" s="609"/>
      <c r="E27" s="646"/>
      <c r="F27" s="647"/>
    </row>
    <row r="28" spans="1:6" ht="15.75" customHeight="1">
      <c r="B28" s="644"/>
      <c r="C28" s="645" t="s">
        <v>2531</v>
      </c>
      <c r="D28" s="609"/>
      <c r="E28" s="646"/>
      <c r="F28" s="647"/>
    </row>
    <row r="29" spans="1:6" ht="15.75" customHeight="1">
      <c r="B29" s="644"/>
      <c r="C29" s="645" t="s">
        <v>2532</v>
      </c>
      <c r="D29" s="609"/>
      <c r="E29" s="646"/>
      <c r="F29" s="647"/>
    </row>
    <row r="30" spans="1:6" ht="15.75" customHeight="1">
      <c r="B30" s="644"/>
      <c r="C30" s="645" t="s">
        <v>2533</v>
      </c>
      <c r="D30" s="609"/>
      <c r="E30" s="646"/>
      <c r="F30" s="647"/>
    </row>
    <row r="31" spans="1:6" ht="15.75" customHeight="1">
      <c r="B31" s="644"/>
      <c r="C31" s="645" t="s">
        <v>2534</v>
      </c>
      <c r="D31" s="609"/>
      <c r="E31" s="646"/>
      <c r="F31" s="647"/>
    </row>
    <row r="32" spans="1:6" ht="25.5">
      <c r="B32" s="644"/>
      <c r="C32" s="645" t="s">
        <v>2535</v>
      </c>
      <c r="D32" s="609"/>
      <c r="E32" s="646"/>
      <c r="F32" s="647"/>
    </row>
    <row r="33" spans="2:6" ht="15.75" customHeight="1">
      <c r="B33" s="644"/>
      <c r="C33" s="645" t="s">
        <v>2536</v>
      </c>
      <c r="D33" s="609"/>
      <c r="E33" s="646"/>
      <c r="F33" s="647"/>
    </row>
    <row r="34" spans="2:6" ht="15.75" customHeight="1">
      <c r="B34" s="644"/>
      <c r="C34" s="645" t="s">
        <v>2537</v>
      </c>
      <c r="D34" s="609"/>
      <c r="E34" s="646"/>
      <c r="F34" s="647"/>
    </row>
    <row r="35" spans="2:6" ht="15.75" customHeight="1">
      <c r="B35" s="644"/>
      <c r="C35" s="645" t="s">
        <v>2538</v>
      </c>
      <c r="D35" s="609"/>
      <c r="E35" s="646"/>
      <c r="F35" s="647"/>
    </row>
    <row r="36" spans="2:6" ht="25.5">
      <c r="B36" s="644"/>
      <c r="C36" s="645" t="s">
        <v>2539</v>
      </c>
      <c r="D36" s="609"/>
      <c r="E36" s="646"/>
      <c r="F36" s="647"/>
    </row>
    <row r="37" spans="2:6" ht="15.75" customHeight="1">
      <c r="B37" s="644"/>
      <c r="C37" s="645" t="s">
        <v>2540</v>
      </c>
      <c r="D37" s="609"/>
      <c r="E37" s="646"/>
      <c r="F37" s="647"/>
    </row>
    <row r="38" spans="2:6" ht="15.75" customHeight="1">
      <c r="B38" s="644"/>
      <c r="C38" s="645" t="s">
        <v>2541</v>
      </c>
      <c r="D38" s="609"/>
      <c r="E38" s="646"/>
      <c r="F38" s="647"/>
    </row>
    <row r="39" spans="2:6" ht="15.75" customHeight="1">
      <c r="B39" s="644"/>
      <c r="C39" s="645" t="s">
        <v>2542</v>
      </c>
      <c r="D39" s="609"/>
      <c r="E39" s="646"/>
      <c r="F39" s="647"/>
    </row>
    <row r="40" spans="2:6" ht="15.75" customHeight="1">
      <c r="B40" s="644"/>
      <c r="C40" s="645" t="s">
        <v>2543</v>
      </c>
      <c r="D40" s="609"/>
      <c r="E40" s="646"/>
      <c r="F40" s="647"/>
    </row>
    <row r="41" spans="2:6" ht="15.75" customHeight="1">
      <c r="B41" s="644"/>
      <c r="C41" s="645" t="s">
        <v>2544</v>
      </c>
      <c r="D41" s="609"/>
      <c r="E41" s="646"/>
      <c r="F41" s="647"/>
    </row>
    <row r="42" spans="2:6" ht="15.75" customHeight="1">
      <c r="B42" s="644"/>
      <c r="C42" s="645" t="s">
        <v>2545</v>
      </c>
      <c r="D42" s="609"/>
      <c r="E42" s="646"/>
      <c r="F42" s="647"/>
    </row>
    <row r="43" spans="2:6" ht="15.75" customHeight="1">
      <c r="B43" s="644"/>
      <c r="C43" s="645" t="s">
        <v>2546</v>
      </c>
      <c r="D43" s="609"/>
      <c r="E43" s="646"/>
      <c r="F43" s="647"/>
    </row>
    <row r="44" spans="2:6" ht="15.75" customHeight="1">
      <c r="B44" s="644"/>
      <c r="C44" s="645" t="s">
        <v>2547</v>
      </c>
      <c r="D44" s="609"/>
      <c r="E44" s="646"/>
      <c r="F44" s="647"/>
    </row>
    <row r="45" spans="2:6" ht="15.75" customHeight="1">
      <c r="B45" s="644"/>
      <c r="C45" s="645" t="s">
        <v>2548</v>
      </c>
      <c r="D45" s="609"/>
      <c r="E45" s="646"/>
      <c r="F45" s="647"/>
    </row>
    <row r="46" spans="2:6" ht="24.75" customHeight="1" thickBot="1">
      <c r="B46" s="620"/>
      <c r="C46" s="621" t="s">
        <v>2514</v>
      </c>
      <c r="D46" s="622">
        <f>+D12+D15</f>
        <v>0</v>
      </c>
      <c r="E46" s="622">
        <f>+E12+E15</f>
        <v>11701</v>
      </c>
      <c r="F46" s="623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90113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90113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J300"/>
  <sheetViews>
    <sheetView showGridLines="0" showRowColHeaders="0" showZeros="0" showOutlineSymbols="0" topLeftCell="A13" zoomScaleNormal="100" zoomScaleSheetLayoutView="124" workbookViewId="0">
      <selection activeCell="H22" sqref="H22"/>
    </sheetView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" style="156" customWidth="1"/>
    <col min="5" max="5" width="15.85546875" style="156" customWidth="1"/>
    <col min="6" max="6" width="14" style="156" customWidth="1"/>
    <col min="7" max="7" width="18.28515625" style="156" customWidth="1"/>
    <col min="8" max="10" width="14.85546875" style="156" customWidth="1"/>
    <col min="11" max="16384" width="9.140625" style="156"/>
  </cols>
  <sheetData>
    <row r="1" spans="1:10">
      <c r="A1" s="203" t="s">
        <v>72</v>
      </c>
      <c r="J1" s="202" t="s">
        <v>2515</v>
      </c>
    </row>
    <row r="2" spans="1:10">
      <c r="A2" s="203" t="s">
        <v>400</v>
      </c>
    </row>
    <row r="3" spans="1:10">
      <c r="A3" s="203" t="s">
        <v>474</v>
      </c>
      <c r="D3" s="202"/>
    </row>
    <row r="6" spans="1:10" ht="9" customHeight="1"/>
    <row r="7" spans="1:10">
      <c r="A7" s="201" t="str">
        <f>"ФИЛИЈАЛА:   " &amp; Filijala</f>
        <v>ФИЛИЈАЛА:   06 НОВИ САД</v>
      </c>
      <c r="B7" s="196"/>
      <c r="C7" s="195"/>
      <c r="D7" s="195"/>
    </row>
    <row r="8" spans="1:10" ht="18.75" customHeight="1">
      <c r="A8" s="201" t="str">
        <f>"ЗДРАВСТВЕНА УСТАНОВА:  " &amp; ZU</f>
        <v>ЗДРАВСТВЕНА УСТАНОВА:  00206006 ДЗ ЖАБАЉ</v>
      </c>
      <c r="B8" s="196"/>
      <c r="C8" s="195"/>
      <c r="D8" s="195"/>
    </row>
    <row r="9" spans="1:10" ht="9.75" customHeight="1">
      <c r="A9" s="197"/>
      <c r="B9" s="196"/>
      <c r="C9" s="199"/>
      <c r="D9" s="200"/>
    </row>
    <row r="10" spans="1:10" ht="7.5" customHeight="1">
      <c r="A10" s="197"/>
      <c r="B10" s="196"/>
      <c r="C10" s="199"/>
      <c r="D10" s="198"/>
    </row>
    <row r="11" spans="1:10" ht="6" customHeight="1">
      <c r="A11" s="197"/>
      <c r="B11" s="196"/>
      <c r="C11" s="195"/>
      <c r="D11" s="195"/>
    </row>
    <row r="12" spans="1:10" ht="1.5" customHeight="1">
      <c r="A12" s="192"/>
      <c r="B12" s="193"/>
      <c r="C12" s="192"/>
      <c r="D12" s="191"/>
    </row>
    <row r="13" spans="1:10" ht="4.5" customHeight="1">
      <c r="A13" s="194"/>
      <c r="B13" s="193"/>
      <c r="C13" s="192"/>
      <c r="D13" s="191"/>
    </row>
    <row r="14" spans="1:10" ht="15.75">
      <c r="A14" s="796" t="s">
        <v>2516</v>
      </c>
      <c r="B14" s="796"/>
      <c r="C14" s="796"/>
      <c r="D14" s="796"/>
      <c r="E14" s="796"/>
      <c r="F14" s="796"/>
      <c r="G14" s="796"/>
      <c r="H14" s="796"/>
      <c r="I14" s="796"/>
      <c r="J14" s="796"/>
    </row>
    <row r="15" spans="1:10" ht="19.5" customHeight="1">
      <c r="A15" s="797" t="s">
        <v>2557</v>
      </c>
      <c r="B15" s="797"/>
      <c r="C15" s="797"/>
      <c r="D15" s="797"/>
      <c r="E15" s="797"/>
      <c r="F15" s="797"/>
      <c r="G15" s="797"/>
      <c r="H15" s="797"/>
      <c r="I15" s="797"/>
      <c r="J15" s="797"/>
    </row>
    <row r="16" spans="1:10" ht="36" customHeight="1">
      <c r="A16" s="179"/>
    </row>
    <row r="17" spans="1:10" s="626" customFormat="1" ht="18" customHeight="1">
      <c r="A17" s="634" t="s">
        <v>2521</v>
      </c>
      <c r="D17" s="627"/>
      <c r="G17" s="628"/>
      <c r="J17" s="628" t="s">
        <v>933</v>
      </c>
    </row>
    <row r="18" spans="1:10" s="626" customFormat="1" ht="24" customHeight="1">
      <c r="A18" s="793" t="s">
        <v>533</v>
      </c>
      <c r="B18" s="793" t="s">
        <v>534</v>
      </c>
      <c r="C18" s="793" t="s">
        <v>535</v>
      </c>
      <c r="D18" s="793" t="s">
        <v>2519</v>
      </c>
      <c r="E18" s="793"/>
      <c r="F18" s="793"/>
      <c r="G18" s="793"/>
      <c r="H18" s="793"/>
      <c r="I18" s="793"/>
      <c r="J18" s="793"/>
    </row>
    <row r="19" spans="1:10" s="626" customFormat="1" ht="35.25" customHeight="1">
      <c r="A19" s="793"/>
      <c r="B19" s="793"/>
      <c r="C19" s="795"/>
      <c r="D19" s="793" t="s">
        <v>2518</v>
      </c>
      <c r="E19" s="793" t="s">
        <v>910</v>
      </c>
      <c r="F19" s="793"/>
      <c r="G19" s="793"/>
      <c r="H19" s="793"/>
      <c r="I19" s="793" t="s">
        <v>909</v>
      </c>
      <c r="J19" s="793" t="s">
        <v>63</v>
      </c>
    </row>
    <row r="20" spans="1:10" s="626" customFormat="1" ht="24.75" customHeight="1">
      <c r="A20" s="793"/>
      <c r="B20" s="793"/>
      <c r="C20" s="795"/>
      <c r="D20" s="794"/>
      <c r="E20" s="629" t="s">
        <v>458</v>
      </c>
      <c r="F20" s="629" t="s">
        <v>459</v>
      </c>
      <c r="G20" s="629" t="s">
        <v>908</v>
      </c>
      <c r="H20" s="629" t="s">
        <v>62</v>
      </c>
      <c r="I20" s="793"/>
      <c r="J20" s="793"/>
    </row>
    <row r="21" spans="1:10" s="626" customFormat="1" ht="12">
      <c r="A21" s="630">
        <v>1</v>
      </c>
      <c r="B21" s="629">
        <v>2</v>
      </c>
      <c r="C21" s="629">
        <v>3</v>
      </c>
      <c r="D21" s="630">
        <v>4</v>
      </c>
      <c r="E21" s="629">
        <v>5</v>
      </c>
      <c r="F21" s="630">
        <v>6</v>
      </c>
      <c r="G21" s="629">
        <v>7</v>
      </c>
      <c r="H21" s="630">
        <v>8</v>
      </c>
      <c r="I21" s="629">
        <v>9</v>
      </c>
      <c r="J21" s="630">
        <v>10</v>
      </c>
    </row>
    <row r="22" spans="1:10" s="626" customFormat="1" ht="12">
      <c r="A22" s="639">
        <v>5001</v>
      </c>
      <c r="B22" s="629"/>
      <c r="C22" s="631" t="s">
        <v>2519</v>
      </c>
      <c r="D22" s="632">
        <f>SUM(E22:J22)</f>
        <v>6134</v>
      </c>
      <c r="E22" s="642"/>
      <c r="F22" s="642"/>
      <c r="G22" s="642"/>
      <c r="H22" s="642">
        <v>4696</v>
      </c>
      <c r="I22" s="642"/>
      <c r="J22" s="642">
        <v>1438</v>
      </c>
    </row>
    <row r="23" spans="1:10" s="626" customFormat="1" ht="12">
      <c r="A23" s="633"/>
    </row>
    <row r="24" spans="1:10" s="626" customFormat="1" ht="12">
      <c r="A24" s="633"/>
    </row>
    <row r="25" spans="1:10" s="626" customFormat="1" ht="12">
      <c r="A25" s="634"/>
    </row>
    <row r="26" spans="1:10" s="626" customFormat="1" ht="12">
      <c r="A26" s="634" t="s">
        <v>2522</v>
      </c>
      <c r="J26" s="628" t="s">
        <v>933</v>
      </c>
    </row>
    <row r="27" spans="1:10" s="626" customFormat="1" ht="19.5" customHeight="1">
      <c r="A27" s="793" t="s">
        <v>533</v>
      </c>
      <c r="B27" s="793" t="s">
        <v>534</v>
      </c>
      <c r="C27" s="793" t="s">
        <v>535</v>
      </c>
      <c r="D27" s="793" t="s">
        <v>380</v>
      </c>
      <c r="E27" s="794"/>
      <c r="F27" s="794"/>
      <c r="G27" s="794"/>
      <c r="H27" s="794"/>
      <c r="I27" s="794"/>
      <c r="J27" s="794"/>
    </row>
    <row r="28" spans="1:10" s="626" customFormat="1" ht="18" customHeight="1">
      <c r="A28" s="794"/>
      <c r="B28" s="794"/>
      <c r="C28" s="794"/>
      <c r="D28" s="793" t="s">
        <v>2518</v>
      </c>
      <c r="E28" s="793" t="s">
        <v>427</v>
      </c>
      <c r="F28" s="794"/>
      <c r="G28" s="794"/>
      <c r="H28" s="794"/>
      <c r="I28" s="793" t="s">
        <v>909</v>
      </c>
      <c r="J28" s="793" t="s">
        <v>63</v>
      </c>
    </row>
    <row r="29" spans="1:10" s="626" customFormat="1" ht="23.25" customHeight="1">
      <c r="A29" s="794"/>
      <c r="B29" s="794"/>
      <c r="C29" s="794"/>
      <c r="D29" s="794"/>
      <c r="E29" s="629" t="s">
        <v>381</v>
      </c>
      <c r="F29" s="629" t="s">
        <v>459</v>
      </c>
      <c r="G29" s="629" t="s">
        <v>908</v>
      </c>
      <c r="H29" s="629" t="s">
        <v>62</v>
      </c>
      <c r="I29" s="794"/>
      <c r="J29" s="794"/>
    </row>
    <row r="30" spans="1:10" s="626" customFormat="1" ht="12">
      <c r="A30" s="629">
        <v>1</v>
      </c>
      <c r="B30" s="629">
        <v>2</v>
      </c>
      <c r="C30" s="629">
        <v>3</v>
      </c>
      <c r="D30" s="630">
        <v>4</v>
      </c>
      <c r="E30" s="629">
        <v>5</v>
      </c>
      <c r="F30" s="630">
        <v>6</v>
      </c>
      <c r="G30" s="629">
        <v>7</v>
      </c>
      <c r="H30" s="630">
        <v>8</v>
      </c>
      <c r="I30" s="629">
        <v>9</v>
      </c>
      <c r="J30" s="630">
        <v>10</v>
      </c>
    </row>
    <row r="31" spans="1:10" s="626" customFormat="1" ht="24">
      <c r="A31" s="640">
        <v>5172</v>
      </c>
      <c r="B31" s="629"/>
      <c r="C31" s="631" t="s">
        <v>803</v>
      </c>
      <c r="D31" s="632">
        <f t="shared" ref="D31:D94" si="0">SUM(E31:J31)</f>
        <v>0</v>
      </c>
      <c r="E31" s="632">
        <f t="shared" ref="E31:J31" si="1">E32+E200</f>
        <v>0</v>
      </c>
      <c r="F31" s="632">
        <f t="shared" si="1"/>
        <v>0</v>
      </c>
      <c r="G31" s="632">
        <f t="shared" si="1"/>
        <v>0</v>
      </c>
      <c r="H31" s="632">
        <f t="shared" si="1"/>
        <v>0</v>
      </c>
      <c r="I31" s="632">
        <f t="shared" si="1"/>
        <v>0</v>
      </c>
      <c r="J31" s="632">
        <f t="shared" si="1"/>
        <v>0</v>
      </c>
    </row>
    <row r="32" spans="1:10" s="626" customFormat="1" ht="24">
      <c r="A32" s="640">
        <v>5173</v>
      </c>
      <c r="B32" s="629">
        <v>400000</v>
      </c>
      <c r="C32" s="631" t="s">
        <v>804</v>
      </c>
      <c r="D32" s="632">
        <f t="shared" si="0"/>
        <v>0</v>
      </c>
      <c r="E32" s="632">
        <f t="shared" ref="E32:J32" si="2">E33+E55+E100+E115+E139+E152+E168+E183</f>
        <v>0</v>
      </c>
      <c r="F32" s="632">
        <f t="shared" si="2"/>
        <v>0</v>
      </c>
      <c r="G32" s="632">
        <f t="shared" si="2"/>
        <v>0</v>
      </c>
      <c r="H32" s="632">
        <f t="shared" si="2"/>
        <v>0</v>
      </c>
      <c r="I32" s="632">
        <f t="shared" si="2"/>
        <v>0</v>
      </c>
      <c r="J32" s="632">
        <f t="shared" si="2"/>
        <v>0</v>
      </c>
    </row>
    <row r="33" spans="1:10" s="626" customFormat="1" ht="24">
      <c r="A33" s="640">
        <v>5174</v>
      </c>
      <c r="B33" s="629">
        <v>410000</v>
      </c>
      <c r="C33" s="631" t="s">
        <v>805</v>
      </c>
      <c r="D33" s="632">
        <f t="shared" si="0"/>
        <v>0</v>
      </c>
      <c r="E33" s="632">
        <f t="shared" ref="E33:J33" si="3">E34+E36+E40+E42+E47+E49+E51+E53</f>
        <v>0</v>
      </c>
      <c r="F33" s="632">
        <f t="shared" si="3"/>
        <v>0</v>
      </c>
      <c r="G33" s="632">
        <f t="shared" si="3"/>
        <v>0</v>
      </c>
      <c r="H33" s="632">
        <f t="shared" si="3"/>
        <v>0</v>
      </c>
      <c r="I33" s="632">
        <f t="shared" si="3"/>
        <v>0</v>
      </c>
      <c r="J33" s="632">
        <f t="shared" si="3"/>
        <v>0</v>
      </c>
    </row>
    <row r="34" spans="1:10" s="626" customFormat="1" ht="12">
      <c r="A34" s="640">
        <v>5175</v>
      </c>
      <c r="B34" s="629">
        <v>411000</v>
      </c>
      <c r="C34" s="631" t="s">
        <v>806</v>
      </c>
      <c r="D34" s="632">
        <f t="shared" si="0"/>
        <v>0</v>
      </c>
      <c r="E34" s="632">
        <f t="shared" ref="E34:J34" si="4">E35</f>
        <v>0</v>
      </c>
      <c r="F34" s="632">
        <f t="shared" si="4"/>
        <v>0</v>
      </c>
      <c r="G34" s="632">
        <f t="shared" si="4"/>
        <v>0</v>
      </c>
      <c r="H34" s="632">
        <f t="shared" si="4"/>
        <v>0</v>
      </c>
      <c r="I34" s="632">
        <f t="shared" si="4"/>
        <v>0</v>
      </c>
      <c r="J34" s="632">
        <f t="shared" si="4"/>
        <v>0</v>
      </c>
    </row>
    <row r="35" spans="1:10" s="626" customFormat="1" ht="12">
      <c r="A35" s="641">
        <v>5176</v>
      </c>
      <c r="B35" s="635">
        <v>411100</v>
      </c>
      <c r="C35" s="636" t="s">
        <v>382</v>
      </c>
      <c r="D35" s="637">
        <f t="shared" si="0"/>
        <v>0</v>
      </c>
      <c r="E35" s="638"/>
      <c r="F35" s="638"/>
      <c r="G35" s="638"/>
      <c r="H35" s="638"/>
      <c r="I35" s="638"/>
      <c r="J35" s="638"/>
    </row>
    <row r="36" spans="1:10" s="626" customFormat="1" ht="12">
      <c r="A36" s="640">
        <v>5177</v>
      </c>
      <c r="B36" s="629">
        <v>412000</v>
      </c>
      <c r="C36" s="631" t="s">
        <v>807</v>
      </c>
      <c r="D36" s="632">
        <f t="shared" si="0"/>
        <v>0</v>
      </c>
      <c r="E36" s="632">
        <f t="shared" ref="E36:J36" si="5">SUM(E37:E39)</f>
        <v>0</v>
      </c>
      <c r="F36" s="632">
        <f t="shared" si="5"/>
        <v>0</v>
      </c>
      <c r="G36" s="632">
        <f t="shared" si="5"/>
        <v>0</v>
      </c>
      <c r="H36" s="632">
        <f t="shared" si="5"/>
        <v>0</v>
      </c>
      <c r="I36" s="632">
        <f t="shared" si="5"/>
        <v>0</v>
      </c>
      <c r="J36" s="632">
        <f t="shared" si="5"/>
        <v>0</v>
      </c>
    </row>
    <row r="37" spans="1:10" s="626" customFormat="1" ht="12">
      <c r="A37" s="641">
        <v>5178</v>
      </c>
      <c r="B37" s="635">
        <v>412100</v>
      </c>
      <c r="C37" s="636" t="s">
        <v>808</v>
      </c>
      <c r="D37" s="637">
        <f t="shared" si="0"/>
        <v>0</v>
      </c>
      <c r="E37" s="638"/>
      <c r="F37" s="638"/>
      <c r="G37" s="638"/>
      <c r="H37" s="638"/>
      <c r="I37" s="638"/>
      <c r="J37" s="638"/>
    </row>
    <row r="38" spans="1:10" s="626" customFormat="1" ht="12">
      <c r="A38" s="641">
        <v>5179</v>
      </c>
      <c r="B38" s="635">
        <v>412200</v>
      </c>
      <c r="C38" s="636" t="s">
        <v>17</v>
      </c>
      <c r="D38" s="637">
        <f t="shared" si="0"/>
        <v>0</v>
      </c>
      <c r="E38" s="638"/>
      <c r="F38" s="638"/>
      <c r="G38" s="638"/>
      <c r="H38" s="638"/>
      <c r="I38" s="638"/>
      <c r="J38" s="638"/>
    </row>
    <row r="39" spans="1:10" s="626" customFormat="1" ht="12">
      <c r="A39" s="641">
        <v>5180</v>
      </c>
      <c r="B39" s="635">
        <v>412300</v>
      </c>
      <c r="C39" s="636" t="s">
        <v>18</v>
      </c>
      <c r="D39" s="637">
        <f t="shared" si="0"/>
        <v>0</v>
      </c>
      <c r="E39" s="638"/>
      <c r="F39" s="638"/>
      <c r="G39" s="638"/>
      <c r="H39" s="638"/>
      <c r="I39" s="638"/>
      <c r="J39" s="638"/>
    </row>
    <row r="40" spans="1:10" s="626" customFormat="1" ht="12">
      <c r="A40" s="640">
        <v>5181</v>
      </c>
      <c r="B40" s="629">
        <v>413000</v>
      </c>
      <c r="C40" s="631" t="s">
        <v>809</v>
      </c>
      <c r="D40" s="632">
        <f t="shared" si="0"/>
        <v>0</v>
      </c>
      <c r="E40" s="632">
        <f t="shared" ref="E40:J40" si="6">E41</f>
        <v>0</v>
      </c>
      <c r="F40" s="632">
        <f t="shared" si="6"/>
        <v>0</v>
      </c>
      <c r="G40" s="632">
        <f t="shared" si="6"/>
        <v>0</v>
      </c>
      <c r="H40" s="632">
        <f t="shared" si="6"/>
        <v>0</v>
      </c>
      <c r="I40" s="632">
        <f t="shared" si="6"/>
        <v>0</v>
      </c>
      <c r="J40" s="632">
        <f t="shared" si="6"/>
        <v>0</v>
      </c>
    </row>
    <row r="41" spans="1:10" s="626" customFormat="1" ht="12">
      <c r="A41" s="641">
        <v>5182</v>
      </c>
      <c r="B41" s="635">
        <v>413100</v>
      </c>
      <c r="C41" s="636" t="s">
        <v>19</v>
      </c>
      <c r="D41" s="637">
        <f t="shared" si="0"/>
        <v>0</v>
      </c>
      <c r="E41" s="638"/>
      <c r="F41" s="638"/>
      <c r="G41" s="638"/>
      <c r="H41" s="638"/>
      <c r="I41" s="638"/>
      <c r="J41" s="638"/>
    </row>
    <row r="42" spans="1:10" s="626" customFormat="1" ht="12">
      <c r="A42" s="640">
        <v>5183</v>
      </c>
      <c r="B42" s="629">
        <v>414000</v>
      </c>
      <c r="C42" s="631" t="s">
        <v>810</v>
      </c>
      <c r="D42" s="632">
        <f t="shared" si="0"/>
        <v>0</v>
      </c>
      <c r="E42" s="632">
        <f t="shared" ref="E42:J42" si="7">SUM(E43:E46)</f>
        <v>0</v>
      </c>
      <c r="F42" s="632">
        <f t="shared" si="7"/>
        <v>0</v>
      </c>
      <c r="G42" s="632">
        <f t="shared" si="7"/>
        <v>0</v>
      </c>
      <c r="H42" s="632">
        <f t="shared" si="7"/>
        <v>0</v>
      </c>
      <c r="I42" s="632">
        <f t="shared" si="7"/>
        <v>0</v>
      </c>
      <c r="J42" s="632">
        <f t="shared" si="7"/>
        <v>0</v>
      </c>
    </row>
    <row r="43" spans="1:10" s="626" customFormat="1" ht="12">
      <c r="A43" s="641">
        <v>5184</v>
      </c>
      <c r="B43" s="635">
        <v>414100</v>
      </c>
      <c r="C43" s="636" t="s">
        <v>383</v>
      </c>
      <c r="D43" s="637">
        <f t="shared" si="0"/>
        <v>0</v>
      </c>
      <c r="E43" s="638"/>
      <c r="F43" s="638"/>
      <c r="G43" s="638"/>
      <c r="H43" s="638"/>
      <c r="I43" s="638"/>
      <c r="J43" s="638"/>
    </row>
    <row r="44" spans="1:10" s="626" customFormat="1" ht="12">
      <c r="A44" s="641">
        <v>5185</v>
      </c>
      <c r="B44" s="635">
        <v>414200</v>
      </c>
      <c r="C44" s="636" t="s">
        <v>10</v>
      </c>
      <c r="D44" s="637">
        <f t="shared" si="0"/>
        <v>0</v>
      </c>
      <c r="E44" s="638"/>
      <c r="F44" s="638"/>
      <c r="G44" s="638"/>
      <c r="H44" s="638"/>
      <c r="I44" s="638"/>
      <c r="J44" s="638"/>
    </row>
    <row r="45" spans="1:10" s="626" customFormat="1" ht="12">
      <c r="A45" s="641">
        <v>5186</v>
      </c>
      <c r="B45" s="635">
        <v>414300</v>
      </c>
      <c r="C45" s="636" t="s">
        <v>11</v>
      </c>
      <c r="D45" s="637">
        <f t="shared" si="0"/>
        <v>0</v>
      </c>
      <c r="E45" s="638"/>
      <c r="F45" s="638"/>
      <c r="G45" s="638"/>
      <c r="H45" s="638"/>
      <c r="I45" s="638"/>
      <c r="J45" s="638"/>
    </row>
    <row r="46" spans="1:10" s="626" customFormat="1" ht="24">
      <c r="A46" s="641">
        <v>5187</v>
      </c>
      <c r="B46" s="635">
        <v>414400</v>
      </c>
      <c r="C46" s="636" t="s">
        <v>589</v>
      </c>
      <c r="D46" s="637">
        <f t="shared" si="0"/>
        <v>0</v>
      </c>
      <c r="E46" s="638"/>
      <c r="F46" s="638"/>
      <c r="G46" s="638"/>
      <c r="H46" s="638"/>
      <c r="I46" s="638"/>
      <c r="J46" s="638"/>
    </row>
    <row r="47" spans="1:10" s="626" customFormat="1" ht="12">
      <c r="A47" s="640">
        <v>5188</v>
      </c>
      <c r="B47" s="629">
        <v>415000</v>
      </c>
      <c r="C47" s="631" t="s">
        <v>811</v>
      </c>
      <c r="D47" s="632">
        <f t="shared" si="0"/>
        <v>0</v>
      </c>
      <c r="E47" s="632">
        <f t="shared" ref="E47:J47" si="8">E48</f>
        <v>0</v>
      </c>
      <c r="F47" s="632">
        <f t="shared" si="8"/>
        <v>0</v>
      </c>
      <c r="G47" s="632">
        <f t="shared" si="8"/>
        <v>0</v>
      </c>
      <c r="H47" s="632">
        <f t="shared" si="8"/>
        <v>0</v>
      </c>
      <c r="I47" s="632">
        <f t="shared" si="8"/>
        <v>0</v>
      </c>
      <c r="J47" s="632">
        <f t="shared" si="8"/>
        <v>0</v>
      </c>
    </row>
    <row r="48" spans="1:10" s="626" customFormat="1" ht="12">
      <c r="A48" s="641">
        <v>5189</v>
      </c>
      <c r="B48" s="635">
        <v>415100</v>
      </c>
      <c r="C48" s="636" t="s">
        <v>590</v>
      </c>
      <c r="D48" s="637">
        <f t="shared" si="0"/>
        <v>0</v>
      </c>
      <c r="E48" s="638"/>
      <c r="F48" s="638"/>
      <c r="G48" s="638"/>
      <c r="H48" s="638"/>
      <c r="I48" s="638"/>
      <c r="J48" s="638"/>
    </row>
    <row r="49" spans="1:10" s="626" customFormat="1" ht="12">
      <c r="A49" s="640">
        <v>5190</v>
      </c>
      <c r="B49" s="629">
        <v>416000</v>
      </c>
      <c r="C49" s="631" t="s">
        <v>812</v>
      </c>
      <c r="D49" s="632">
        <f t="shared" si="0"/>
        <v>0</v>
      </c>
      <c r="E49" s="632">
        <f t="shared" ref="E49:J49" si="9">E50</f>
        <v>0</v>
      </c>
      <c r="F49" s="632">
        <f t="shared" si="9"/>
        <v>0</v>
      </c>
      <c r="G49" s="632">
        <f t="shared" si="9"/>
        <v>0</v>
      </c>
      <c r="H49" s="632">
        <f t="shared" si="9"/>
        <v>0</v>
      </c>
      <c r="I49" s="632">
        <f t="shared" si="9"/>
        <v>0</v>
      </c>
      <c r="J49" s="632">
        <f t="shared" si="9"/>
        <v>0</v>
      </c>
    </row>
    <row r="50" spans="1:10" s="626" customFormat="1" ht="12">
      <c r="A50" s="641">
        <v>5191</v>
      </c>
      <c r="B50" s="635">
        <v>416100</v>
      </c>
      <c r="C50" s="636" t="s">
        <v>591</v>
      </c>
      <c r="D50" s="637">
        <f t="shared" si="0"/>
        <v>0</v>
      </c>
      <c r="E50" s="638"/>
      <c r="F50" s="638"/>
      <c r="G50" s="638"/>
      <c r="H50" s="638"/>
      <c r="I50" s="638"/>
      <c r="J50" s="638"/>
    </row>
    <row r="51" spans="1:10" s="626" customFormat="1" ht="12">
      <c r="A51" s="640">
        <v>5192</v>
      </c>
      <c r="B51" s="629">
        <v>417000</v>
      </c>
      <c r="C51" s="631" t="s">
        <v>813</v>
      </c>
      <c r="D51" s="632">
        <f t="shared" si="0"/>
        <v>0</v>
      </c>
      <c r="E51" s="632">
        <f t="shared" ref="E51:J51" si="10">E52</f>
        <v>0</v>
      </c>
      <c r="F51" s="632">
        <f t="shared" si="10"/>
        <v>0</v>
      </c>
      <c r="G51" s="632">
        <f t="shared" si="10"/>
        <v>0</v>
      </c>
      <c r="H51" s="632">
        <f t="shared" si="10"/>
        <v>0</v>
      </c>
      <c r="I51" s="632">
        <f t="shared" si="10"/>
        <v>0</v>
      </c>
      <c r="J51" s="632">
        <f t="shared" si="10"/>
        <v>0</v>
      </c>
    </row>
    <row r="52" spans="1:10" s="626" customFormat="1" ht="12">
      <c r="A52" s="641">
        <v>5193</v>
      </c>
      <c r="B52" s="635">
        <v>417100</v>
      </c>
      <c r="C52" s="636" t="s">
        <v>13</v>
      </c>
      <c r="D52" s="637">
        <f t="shared" si="0"/>
        <v>0</v>
      </c>
      <c r="E52" s="638"/>
      <c r="F52" s="638"/>
      <c r="G52" s="638"/>
      <c r="H52" s="638"/>
      <c r="I52" s="638"/>
      <c r="J52" s="638"/>
    </row>
    <row r="53" spans="1:10" s="626" customFormat="1" ht="12">
      <c r="A53" s="640">
        <v>5194</v>
      </c>
      <c r="B53" s="629">
        <v>418000</v>
      </c>
      <c r="C53" s="631" t="s">
        <v>814</v>
      </c>
      <c r="D53" s="632">
        <f t="shared" si="0"/>
        <v>0</v>
      </c>
      <c r="E53" s="632">
        <f t="shared" ref="E53:J53" si="11">E54</f>
        <v>0</v>
      </c>
      <c r="F53" s="632">
        <f t="shared" si="11"/>
        <v>0</v>
      </c>
      <c r="G53" s="632">
        <f t="shared" si="11"/>
        <v>0</v>
      </c>
      <c r="H53" s="632">
        <f t="shared" si="11"/>
        <v>0</v>
      </c>
      <c r="I53" s="632">
        <f t="shared" si="11"/>
        <v>0</v>
      </c>
      <c r="J53" s="632">
        <f t="shared" si="11"/>
        <v>0</v>
      </c>
    </row>
    <row r="54" spans="1:10" s="626" customFormat="1" ht="12">
      <c r="A54" s="641">
        <v>5195</v>
      </c>
      <c r="B54" s="635">
        <v>418100</v>
      </c>
      <c r="C54" s="636" t="s">
        <v>12</v>
      </c>
      <c r="D54" s="637">
        <f t="shared" si="0"/>
        <v>0</v>
      </c>
      <c r="E54" s="638"/>
      <c r="F54" s="638"/>
      <c r="G54" s="638"/>
      <c r="H54" s="638"/>
      <c r="I54" s="638"/>
      <c r="J54" s="638"/>
    </row>
    <row r="55" spans="1:10" s="626" customFormat="1" ht="18.75" customHeight="1">
      <c r="A55" s="640">
        <v>5196</v>
      </c>
      <c r="B55" s="629">
        <v>420000</v>
      </c>
      <c r="C55" s="631" t="s">
        <v>815</v>
      </c>
      <c r="D55" s="632">
        <f t="shared" si="0"/>
        <v>0</v>
      </c>
      <c r="E55" s="632">
        <f t="shared" ref="E55:J55" si="12">E56+E64+E70+E79+E87+E90</f>
        <v>0</v>
      </c>
      <c r="F55" s="632">
        <f t="shared" si="12"/>
        <v>0</v>
      </c>
      <c r="G55" s="632">
        <f t="shared" si="12"/>
        <v>0</v>
      </c>
      <c r="H55" s="632">
        <f t="shared" si="12"/>
        <v>0</v>
      </c>
      <c r="I55" s="632">
        <f t="shared" si="12"/>
        <v>0</v>
      </c>
      <c r="J55" s="632">
        <f t="shared" si="12"/>
        <v>0</v>
      </c>
    </row>
    <row r="56" spans="1:10" s="626" customFormat="1" ht="18.75" customHeight="1">
      <c r="A56" s="640">
        <v>5197</v>
      </c>
      <c r="B56" s="629">
        <v>421000</v>
      </c>
      <c r="C56" s="631" t="s">
        <v>816</v>
      </c>
      <c r="D56" s="632">
        <f t="shared" si="0"/>
        <v>0</v>
      </c>
      <c r="E56" s="632">
        <f t="shared" ref="E56:J56" si="13">SUM(E57:E63)</f>
        <v>0</v>
      </c>
      <c r="F56" s="632">
        <f t="shared" si="13"/>
        <v>0</v>
      </c>
      <c r="G56" s="632">
        <f t="shared" si="13"/>
        <v>0</v>
      </c>
      <c r="H56" s="632">
        <f t="shared" si="13"/>
        <v>0</v>
      </c>
      <c r="I56" s="632">
        <f t="shared" si="13"/>
        <v>0</v>
      </c>
      <c r="J56" s="632">
        <f t="shared" si="13"/>
        <v>0</v>
      </c>
    </row>
    <row r="57" spans="1:10" s="626" customFormat="1" ht="18" customHeight="1">
      <c r="A57" s="641">
        <v>5198</v>
      </c>
      <c r="B57" s="635">
        <v>421100</v>
      </c>
      <c r="C57" s="636" t="s">
        <v>14</v>
      </c>
      <c r="D57" s="637">
        <f t="shared" si="0"/>
        <v>0</v>
      </c>
      <c r="E57" s="638"/>
      <c r="F57" s="638"/>
      <c r="G57" s="638"/>
      <c r="H57" s="638"/>
      <c r="I57" s="638"/>
      <c r="J57" s="638"/>
    </row>
    <row r="58" spans="1:10" s="626" customFormat="1" ht="12">
      <c r="A58" s="641">
        <v>5199</v>
      </c>
      <c r="B58" s="635">
        <v>421200</v>
      </c>
      <c r="C58" s="636" t="s">
        <v>15</v>
      </c>
      <c r="D58" s="637">
        <f t="shared" si="0"/>
        <v>0</v>
      </c>
      <c r="E58" s="638"/>
      <c r="F58" s="638"/>
      <c r="G58" s="638"/>
      <c r="H58" s="638"/>
      <c r="I58" s="638"/>
      <c r="J58" s="638"/>
    </row>
    <row r="59" spans="1:10" s="626" customFormat="1" ht="12">
      <c r="A59" s="641">
        <v>5200</v>
      </c>
      <c r="B59" s="635">
        <v>421300</v>
      </c>
      <c r="C59" s="636" t="s">
        <v>16</v>
      </c>
      <c r="D59" s="637">
        <f t="shared" si="0"/>
        <v>0</v>
      </c>
      <c r="E59" s="638"/>
      <c r="F59" s="638"/>
      <c r="G59" s="638"/>
      <c r="H59" s="638"/>
      <c r="I59" s="638"/>
      <c r="J59" s="638"/>
    </row>
    <row r="60" spans="1:10" s="626" customFormat="1" ht="12">
      <c r="A60" s="641">
        <v>5201</v>
      </c>
      <c r="B60" s="635">
        <v>421400</v>
      </c>
      <c r="C60" s="636" t="s">
        <v>64</v>
      </c>
      <c r="D60" s="637">
        <f t="shared" si="0"/>
        <v>0</v>
      </c>
      <c r="E60" s="638"/>
      <c r="F60" s="638"/>
      <c r="G60" s="638"/>
      <c r="H60" s="638"/>
      <c r="I60" s="638"/>
      <c r="J60" s="638"/>
    </row>
    <row r="61" spans="1:10" s="626" customFormat="1" ht="12">
      <c r="A61" s="641">
        <v>5202</v>
      </c>
      <c r="B61" s="635">
        <v>421500</v>
      </c>
      <c r="C61" s="636" t="s">
        <v>65</v>
      </c>
      <c r="D61" s="637">
        <f t="shared" si="0"/>
        <v>0</v>
      </c>
      <c r="E61" s="638"/>
      <c r="F61" s="638"/>
      <c r="G61" s="638"/>
      <c r="H61" s="638"/>
      <c r="I61" s="638"/>
      <c r="J61" s="638"/>
    </row>
    <row r="62" spans="1:10" s="626" customFormat="1" ht="12">
      <c r="A62" s="641">
        <v>5203</v>
      </c>
      <c r="B62" s="635">
        <v>421600</v>
      </c>
      <c r="C62" s="636" t="s">
        <v>66</v>
      </c>
      <c r="D62" s="637">
        <f t="shared" si="0"/>
        <v>0</v>
      </c>
      <c r="E62" s="638"/>
      <c r="F62" s="638"/>
      <c r="G62" s="638"/>
      <c r="H62" s="638"/>
      <c r="I62" s="638"/>
      <c r="J62" s="638"/>
    </row>
    <row r="63" spans="1:10" s="626" customFormat="1" ht="12">
      <c r="A63" s="641">
        <v>5204</v>
      </c>
      <c r="B63" s="635">
        <v>421900</v>
      </c>
      <c r="C63" s="636" t="s">
        <v>580</v>
      </c>
      <c r="D63" s="637">
        <f t="shared" si="0"/>
        <v>0</v>
      </c>
      <c r="E63" s="638"/>
      <c r="F63" s="638"/>
      <c r="G63" s="638"/>
      <c r="H63" s="638"/>
      <c r="I63" s="638"/>
      <c r="J63" s="638"/>
    </row>
    <row r="64" spans="1:10" s="626" customFormat="1" ht="12">
      <c r="A64" s="640">
        <v>5205</v>
      </c>
      <c r="B64" s="629">
        <v>422000</v>
      </c>
      <c r="C64" s="631" t="s">
        <v>817</v>
      </c>
      <c r="D64" s="632">
        <f t="shared" si="0"/>
        <v>0</v>
      </c>
      <c r="E64" s="632">
        <f t="shared" ref="E64:J64" si="14">SUM(E65:E69)</f>
        <v>0</v>
      </c>
      <c r="F64" s="632">
        <f t="shared" si="14"/>
        <v>0</v>
      </c>
      <c r="G64" s="632">
        <f t="shared" si="14"/>
        <v>0</v>
      </c>
      <c r="H64" s="632">
        <f t="shared" si="14"/>
        <v>0</v>
      </c>
      <c r="I64" s="632">
        <f t="shared" si="14"/>
        <v>0</v>
      </c>
      <c r="J64" s="632">
        <f t="shared" si="14"/>
        <v>0</v>
      </c>
    </row>
    <row r="65" spans="1:10" s="626" customFormat="1" ht="12">
      <c r="A65" s="641">
        <v>5206</v>
      </c>
      <c r="B65" s="635">
        <v>422100</v>
      </c>
      <c r="C65" s="636" t="s">
        <v>8</v>
      </c>
      <c r="D65" s="637">
        <f t="shared" si="0"/>
        <v>0</v>
      </c>
      <c r="E65" s="638"/>
      <c r="F65" s="638"/>
      <c r="G65" s="638"/>
      <c r="H65" s="638"/>
      <c r="I65" s="638"/>
      <c r="J65" s="638"/>
    </row>
    <row r="66" spans="1:10" s="626" customFormat="1" ht="12">
      <c r="A66" s="641">
        <v>5207</v>
      </c>
      <c r="B66" s="635">
        <v>422200</v>
      </c>
      <c r="C66" s="636" t="s">
        <v>319</v>
      </c>
      <c r="D66" s="637">
        <f t="shared" si="0"/>
        <v>0</v>
      </c>
      <c r="E66" s="638"/>
      <c r="F66" s="638"/>
      <c r="G66" s="638"/>
      <c r="H66" s="638"/>
      <c r="I66" s="638"/>
      <c r="J66" s="638"/>
    </row>
    <row r="67" spans="1:10" s="626" customFormat="1" ht="12">
      <c r="A67" s="641">
        <v>5208</v>
      </c>
      <c r="B67" s="635">
        <v>422300</v>
      </c>
      <c r="C67" s="636" t="s">
        <v>320</v>
      </c>
      <c r="D67" s="637">
        <f t="shared" si="0"/>
        <v>0</v>
      </c>
      <c r="E67" s="638"/>
      <c r="F67" s="638"/>
      <c r="G67" s="638"/>
      <c r="H67" s="638"/>
      <c r="I67" s="638"/>
      <c r="J67" s="638"/>
    </row>
    <row r="68" spans="1:10" s="626" customFormat="1" ht="12">
      <c r="A68" s="641">
        <v>5209</v>
      </c>
      <c r="B68" s="635">
        <v>422400</v>
      </c>
      <c r="C68" s="636" t="s">
        <v>592</v>
      </c>
      <c r="D68" s="637">
        <f t="shared" si="0"/>
        <v>0</v>
      </c>
      <c r="E68" s="638"/>
      <c r="F68" s="638"/>
      <c r="G68" s="638"/>
      <c r="H68" s="638"/>
      <c r="I68" s="638"/>
      <c r="J68" s="638"/>
    </row>
    <row r="69" spans="1:10" s="626" customFormat="1" ht="12">
      <c r="A69" s="641">
        <v>5210</v>
      </c>
      <c r="B69" s="635">
        <v>422900</v>
      </c>
      <c r="C69" s="636" t="s">
        <v>321</v>
      </c>
      <c r="D69" s="637">
        <f t="shared" si="0"/>
        <v>0</v>
      </c>
      <c r="E69" s="638"/>
      <c r="F69" s="638"/>
      <c r="G69" s="638"/>
      <c r="H69" s="638"/>
      <c r="I69" s="638"/>
      <c r="J69" s="638"/>
    </row>
    <row r="70" spans="1:10" s="626" customFormat="1" ht="12">
      <c r="A70" s="640">
        <v>5211</v>
      </c>
      <c r="B70" s="629">
        <v>423000</v>
      </c>
      <c r="C70" s="631" t="s">
        <v>818</v>
      </c>
      <c r="D70" s="632">
        <f t="shared" si="0"/>
        <v>0</v>
      </c>
      <c r="E70" s="632">
        <f t="shared" ref="E70:J70" si="15">SUM(E71:E78)</f>
        <v>0</v>
      </c>
      <c r="F70" s="632">
        <f t="shared" si="15"/>
        <v>0</v>
      </c>
      <c r="G70" s="632">
        <f t="shared" si="15"/>
        <v>0</v>
      </c>
      <c r="H70" s="632">
        <f t="shared" si="15"/>
        <v>0</v>
      </c>
      <c r="I70" s="632">
        <f t="shared" si="15"/>
        <v>0</v>
      </c>
      <c r="J70" s="632">
        <f t="shared" si="15"/>
        <v>0</v>
      </c>
    </row>
    <row r="71" spans="1:10" s="626" customFormat="1" ht="12">
      <c r="A71" s="641">
        <v>5212</v>
      </c>
      <c r="B71" s="635">
        <v>423100</v>
      </c>
      <c r="C71" s="636" t="s">
        <v>322</v>
      </c>
      <c r="D71" s="637">
        <f t="shared" si="0"/>
        <v>0</v>
      </c>
      <c r="E71" s="638"/>
      <c r="F71" s="638"/>
      <c r="G71" s="638"/>
      <c r="H71" s="638"/>
      <c r="I71" s="638"/>
      <c r="J71" s="638"/>
    </row>
    <row r="72" spans="1:10" s="626" customFormat="1" ht="12">
      <c r="A72" s="641">
        <v>5213</v>
      </c>
      <c r="B72" s="635">
        <v>423200</v>
      </c>
      <c r="C72" s="636" t="s">
        <v>323</v>
      </c>
      <c r="D72" s="637">
        <f t="shared" si="0"/>
        <v>0</v>
      </c>
      <c r="E72" s="638"/>
      <c r="F72" s="638"/>
      <c r="G72" s="638"/>
      <c r="H72" s="638"/>
      <c r="I72" s="638"/>
      <c r="J72" s="638"/>
    </row>
    <row r="73" spans="1:10" s="626" customFormat="1" ht="12">
      <c r="A73" s="641">
        <v>5214</v>
      </c>
      <c r="B73" s="635">
        <v>423300</v>
      </c>
      <c r="C73" s="636" t="s">
        <v>324</v>
      </c>
      <c r="D73" s="637">
        <f t="shared" si="0"/>
        <v>0</v>
      </c>
      <c r="E73" s="638"/>
      <c r="F73" s="638"/>
      <c r="G73" s="638"/>
      <c r="H73" s="638"/>
      <c r="I73" s="638"/>
      <c r="J73" s="638"/>
    </row>
    <row r="74" spans="1:10" s="626" customFormat="1" ht="12">
      <c r="A74" s="641">
        <v>5215</v>
      </c>
      <c r="B74" s="635">
        <v>423400</v>
      </c>
      <c r="C74" s="636" t="s">
        <v>621</v>
      </c>
      <c r="D74" s="637">
        <f t="shared" si="0"/>
        <v>0</v>
      </c>
      <c r="E74" s="638"/>
      <c r="F74" s="638"/>
      <c r="G74" s="638"/>
      <c r="H74" s="638"/>
      <c r="I74" s="638"/>
      <c r="J74" s="638"/>
    </row>
    <row r="75" spans="1:10" s="626" customFormat="1" ht="12">
      <c r="A75" s="641">
        <v>5216</v>
      </c>
      <c r="B75" s="635">
        <v>423500</v>
      </c>
      <c r="C75" s="636" t="s">
        <v>347</v>
      </c>
      <c r="D75" s="637">
        <f t="shared" si="0"/>
        <v>0</v>
      </c>
      <c r="E75" s="638"/>
      <c r="F75" s="638"/>
      <c r="G75" s="638"/>
      <c r="H75" s="638"/>
      <c r="I75" s="638"/>
      <c r="J75" s="638"/>
    </row>
    <row r="76" spans="1:10" s="626" customFormat="1" ht="12">
      <c r="A76" s="641">
        <v>5217</v>
      </c>
      <c r="B76" s="635">
        <v>423600</v>
      </c>
      <c r="C76" s="636" t="s">
        <v>637</v>
      </c>
      <c r="D76" s="637">
        <f t="shared" si="0"/>
        <v>0</v>
      </c>
      <c r="E76" s="638"/>
      <c r="F76" s="638"/>
      <c r="G76" s="638"/>
      <c r="H76" s="638"/>
      <c r="I76" s="638"/>
      <c r="J76" s="638"/>
    </row>
    <row r="77" spans="1:10" s="626" customFormat="1" ht="12">
      <c r="A77" s="641">
        <v>5218</v>
      </c>
      <c r="B77" s="635">
        <v>423700</v>
      </c>
      <c r="C77" s="636" t="s">
        <v>638</v>
      </c>
      <c r="D77" s="637">
        <f t="shared" si="0"/>
        <v>0</v>
      </c>
      <c r="E77" s="638"/>
      <c r="F77" s="638"/>
      <c r="G77" s="638"/>
      <c r="H77" s="638"/>
      <c r="I77" s="638"/>
      <c r="J77" s="638"/>
    </row>
    <row r="78" spans="1:10" s="626" customFormat="1" ht="12">
      <c r="A78" s="641">
        <v>5219</v>
      </c>
      <c r="B78" s="635">
        <v>423900</v>
      </c>
      <c r="C78" s="636" t="s">
        <v>639</v>
      </c>
      <c r="D78" s="637">
        <f t="shared" si="0"/>
        <v>0</v>
      </c>
      <c r="E78" s="638"/>
      <c r="F78" s="638"/>
      <c r="G78" s="638"/>
      <c r="H78" s="638"/>
      <c r="I78" s="638"/>
      <c r="J78" s="638"/>
    </row>
    <row r="79" spans="1:10" s="626" customFormat="1" ht="12">
      <c r="A79" s="640">
        <v>5220</v>
      </c>
      <c r="B79" s="629">
        <v>424000</v>
      </c>
      <c r="C79" s="631" t="s">
        <v>819</v>
      </c>
      <c r="D79" s="632">
        <f t="shared" si="0"/>
        <v>0</v>
      </c>
      <c r="E79" s="632">
        <f t="shared" ref="E79:J79" si="16">SUM(E80:E86)</f>
        <v>0</v>
      </c>
      <c r="F79" s="632">
        <f t="shared" si="16"/>
        <v>0</v>
      </c>
      <c r="G79" s="632">
        <f t="shared" si="16"/>
        <v>0</v>
      </c>
      <c r="H79" s="632">
        <f t="shared" si="16"/>
        <v>0</v>
      </c>
      <c r="I79" s="632">
        <f t="shared" si="16"/>
        <v>0</v>
      </c>
      <c r="J79" s="632">
        <f t="shared" si="16"/>
        <v>0</v>
      </c>
    </row>
    <row r="80" spans="1:10" s="626" customFormat="1" ht="12">
      <c r="A80" s="641">
        <v>5221</v>
      </c>
      <c r="B80" s="635">
        <v>424100</v>
      </c>
      <c r="C80" s="636" t="s">
        <v>640</v>
      </c>
      <c r="D80" s="637">
        <f t="shared" si="0"/>
        <v>0</v>
      </c>
      <c r="E80" s="638"/>
      <c r="F80" s="638"/>
      <c r="G80" s="638"/>
      <c r="H80" s="638"/>
      <c r="I80" s="638"/>
      <c r="J80" s="638"/>
    </row>
    <row r="81" spans="1:10" s="626" customFormat="1" ht="12">
      <c r="A81" s="641">
        <v>5222</v>
      </c>
      <c r="B81" s="635">
        <v>424200</v>
      </c>
      <c r="C81" s="636" t="s">
        <v>641</v>
      </c>
      <c r="D81" s="637">
        <f t="shared" si="0"/>
        <v>0</v>
      </c>
      <c r="E81" s="638"/>
      <c r="F81" s="638"/>
      <c r="G81" s="638"/>
      <c r="H81" s="638"/>
      <c r="I81" s="638"/>
      <c r="J81" s="638"/>
    </row>
    <row r="82" spans="1:10" s="626" customFormat="1" ht="12">
      <c r="A82" s="641">
        <v>5223</v>
      </c>
      <c r="B82" s="635">
        <v>424300</v>
      </c>
      <c r="C82" s="636" t="s">
        <v>642</v>
      </c>
      <c r="D82" s="637">
        <f t="shared" si="0"/>
        <v>0</v>
      </c>
      <c r="E82" s="638"/>
      <c r="F82" s="638"/>
      <c r="G82" s="638"/>
      <c r="H82" s="638"/>
      <c r="I82" s="638"/>
      <c r="J82" s="638"/>
    </row>
    <row r="83" spans="1:10" s="626" customFormat="1" ht="12">
      <c r="A83" s="641">
        <v>5224</v>
      </c>
      <c r="B83" s="635">
        <v>424400</v>
      </c>
      <c r="C83" s="636" t="s">
        <v>496</v>
      </c>
      <c r="D83" s="637">
        <f t="shared" si="0"/>
        <v>0</v>
      </c>
      <c r="E83" s="638"/>
      <c r="F83" s="638"/>
      <c r="G83" s="638"/>
      <c r="H83" s="638"/>
      <c r="I83" s="638"/>
      <c r="J83" s="638"/>
    </row>
    <row r="84" spans="1:10" s="626" customFormat="1" ht="12">
      <c r="A84" s="641">
        <v>5225</v>
      </c>
      <c r="B84" s="635">
        <v>424500</v>
      </c>
      <c r="C84" s="636" t="s">
        <v>497</v>
      </c>
      <c r="D84" s="637">
        <f t="shared" si="0"/>
        <v>0</v>
      </c>
      <c r="E84" s="638"/>
      <c r="F84" s="638"/>
      <c r="G84" s="638"/>
      <c r="H84" s="638"/>
      <c r="I84" s="638"/>
      <c r="J84" s="638"/>
    </row>
    <row r="85" spans="1:10" s="626" customFormat="1" ht="12">
      <c r="A85" s="641">
        <v>5226</v>
      </c>
      <c r="B85" s="635">
        <v>424600</v>
      </c>
      <c r="C85" s="636" t="s">
        <v>366</v>
      </c>
      <c r="D85" s="637">
        <f t="shared" si="0"/>
        <v>0</v>
      </c>
      <c r="E85" s="638"/>
      <c r="F85" s="638"/>
      <c r="G85" s="638"/>
      <c r="H85" s="638"/>
      <c r="I85" s="638"/>
      <c r="J85" s="638"/>
    </row>
    <row r="86" spans="1:10" s="626" customFormat="1" ht="12">
      <c r="A86" s="641">
        <v>5227</v>
      </c>
      <c r="B86" s="635">
        <v>424900</v>
      </c>
      <c r="C86" s="636" t="s">
        <v>367</v>
      </c>
      <c r="D86" s="637">
        <f t="shared" si="0"/>
        <v>0</v>
      </c>
      <c r="E86" s="638"/>
      <c r="F86" s="638"/>
      <c r="G86" s="638"/>
      <c r="H86" s="638"/>
      <c r="I86" s="638"/>
      <c r="J86" s="638"/>
    </row>
    <row r="87" spans="1:10" s="626" customFormat="1" ht="12">
      <c r="A87" s="640">
        <v>5228</v>
      </c>
      <c r="B87" s="629">
        <v>425000</v>
      </c>
      <c r="C87" s="631" t="s">
        <v>820</v>
      </c>
      <c r="D87" s="632">
        <f t="shared" si="0"/>
        <v>0</v>
      </c>
      <c r="E87" s="632">
        <f t="shared" ref="E87:J87" si="17">E88+E89</f>
        <v>0</v>
      </c>
      <c r="F87" s="632">
        <f t="shared" si="17"/>
        <v>0</v>
      </c>
      <c r="G87" s="632">
        <f t="shared" si="17"/>
        <v>0</v>
      </c>
      <c r="H87" s="632">
        <f t="shared" si="17"/>
        <v>0</v>
      </c>
      <c r="I87" s="632">
        <f t="shared" si="17"/>
        <v>0</v>
      </c>
      <c r="J87" s="632">
        <f t="shared" si="17"/>
        <v>0</v>
      </c>
    </row>
    <row r="88" spans="1:10" s="626" customFormat="1" ht="12">
      <c r="A88" s="641">
        <v>5229</v>
      </c>
      <c r="B88" s="635">
        <v>425100</v>
      </c>
      <c r="C88" s="636" t="s">
        <v>96</v>
      </c>
      <c r="D88" s="637">
        <f t="shared" si="0"/>
        <v>0</v>
      </c>
      <c r="E88" s="638"/>
      <c r="F88" s="638"/>
      <c r="G88" s="638"/>
      <c r="H88" s="638"/>
      <c r="I88" s="638"/>
      <c r="J88" s="638"/>
    </row>
    <row r="89" spans="1:10" s="626" customFormat="1" ht="12">
      <c r="A89" s="641">
        <v>5230</v>
      </c>
      <c r="B89" s="635">
        <v>425200</v>
      </c>
      <c r="C89" s="636" t="s">
        <v>97</v>
      </c>
      <c r="D89" s="637">
        <f t="shared" si="0"/>
        <v>0</v>
      </c>
      <c r="E89" s="638"/>
      <c r="F89" s="638"/>
      <c r="G89" s="638"/>
      <c r="H89" s="638"/>
      <c r="I89" s="638"/>
      <c r="J89" s="638"/>
    </row>
    <row r="90" spans="1:10" s="626" customFormat="1" ht="12">
      <c r="A90" s="640">
        <v>5231</v>
      </c>
      <c r="B90" s="629">
        <v>426000</v>
      </c>
      <c r="C90" s="631" t="s">
        <v>821</v>
      </c>
      <c r="D90" s="632">
        <f t="shared" si="0"/>
        <v>0</v>
      </c>
      <c r="E90" s="632">
        <f t="shared" ref="E90:J90" si="18">SUM(E91:E99)</f>
        <v>0</v>
      </c>
      <c r="F90" s="632">
        <f t="shared" si="18"/>
        <v>0</v>
      </c>
      <c r="G90" s="632">
        <f t="shared" si="18"/>
        <v>0</v>
      </c>
      <c r="H90" s="632">
        <f t="shared" si="18"/>
        <v>0</v>
      </c>
      <c r="I90" s="632">
        <f t="shared" si="18"/>
        <v>0</v>
      </c>
      <c r="J90" s="632">
        <f t="shared" si="18"/>
        <v>0</v>
      </c>
    </row>
    <row r="91" spans="1:10" s="626" customFormat="1" ht="12">
      <c r="A91" s="641">
        <v>5232</v>
      </c>
      <c r="B91" s="635">
        <v>426100</v>
      </c>
      <c r="C91" s="636" t="s">
        <v>98</v>
      </c>
      <c r="D91" s="637">
        <f t="shared" si="0"/>
        <v>0</v>
      </c>
      <c r="E91" s="638"/>
      <c r="F91" s="638"/>
      <c r="G91" s="638"/>
      <c r="H91" s="638"/>
      <c r="I91" s="638"/>
      <c r="J91" s="638"/>
    </row>
    <row r="92" spans="1:10" s="626" customFormat="1" ht="12">
      <c r="A92" s="641">
        <v>5233</v>
      </c>
      <c r="B92" s="635">
        <v>426200</v>
      </c>
      <c r="C92" s="636" t="s">
        <v>822</v>
      </c>
      <c r="D92" s="637">
        <f t="shared" si="0"/>
        <v>0</v>
      </c>
      <c r="E92" s="638"/>
      <c r="F92" s="638"/>
      <c r="G92" s="638"/>
      <c r="H92" s="638"/>
      <c r="I92" s="638"/>
      <c r="J92" s="638"/>
    </row>
    <row r="93" spans="1:10" s="626" customFormat="1" ht="12">
      <c r="A93" s="641">
        <v>5234</v>
      </c>
      <c r="B93" s="635">
        <v>426300</v>
      </c>
      <c r="C93" s="636" t="s">
        <v>99</v>
      </c>
      <c r="D93" s="637">
        <f t="shared" si="0"/>
        <v>0</v>
      </c>
      <c r="E93" s="638"/>
      <c r="F93" s="638"/>
      <c r="G93" s="638"/>
      <c r="H93" s="638"/>
      <c r="I93" s="638"/>
      <c r="J93" s="638"/>
    </row>
    <row r="94" spans="1:10" s="626" customFormat="1" ht="12">
      <c r="A94" s="641">
        <v>5235</v>
      </c>
      <c r="B94" s="635">
        <v>426400</v>
      </c>
      <c r="C94" s="636" t="s">
        <v>100</v>
      </c>
      <c r="D94" s="637">
        <f t="shared" si="0"/>
        <v>0</v>
      </c>
      <c r="E94" s="638"/>
      <c r="F94" s="638"/>
      <c r="G94" s="638"/>
      <c r="H94" s="638"/>
      <c r="I94" s="638"/>
      <c r="J94" s="638"/>
    </row>
    <row r="95" spans="1:10" s="626" customFormat="1" ht="12">
      <c r="A95" s="641">
        <v>5236</v>
      </c>
      <c r="B95" s="635">
        <v>426500</v>
      </c>
      <c r="C95" s="636" t="s">
        <v>519</v>
      </c>
      <c r="D95" s="637">
        <f t="shared" ref="D95:D158" si="19">SUM(E95:J95)</f>
        <v>0</v>
      </c>
      <c r="E95" s="638"/>
      <c r="F95" s="638"/>
      <c r="G95" s="638"/>
      <c r="H95" s="638"/>
      <c r="I95" s="638"/>
      <c r="J95" s="638"/>
    </row>
    <row r="96" spans="1:10" s="626" customFormat="1" ht="12">
      <c r="A96" s="641">
        <v>5237</v>
      </c>
      <c r="B96" s="635">
        <v>426600</v>
      </c>
      <c r="C96" s="636" t="s">
        <v>520</v>
      </c>
      <c r="D96" s="637">
        <f t="shared" si="19"/>
        <v>0</v>
      </c>
      <c r="E96" s="638"/>
      <c r="F96" s="638"/>
      <c r="G96" s="638"/>
      <c r="H96" s="638"/>
      <c r="I96" s="638"/>
      <c r="J96" s="638"/>
    </row>
    <row r="97" spans="1:10" s="626" customFormat="1" ht="12">
      <c r="A97" s="641">
        <v>5238</v>
      </c>
      <c r="B97" s="635">
        <v>426700</v>
      </c>
      <c r="C97" s="636" t="s">
        <v>521</v>
      </c>
      <c r="D97" s="637">
        <f t="shared" si="19"/>
        <v>0</v>
      </c>
      <c r="E97" s="638"/>
      <c r="F97" s="638"/>
      <c r="G97" s="638"/>
      <c r="H97" s="638"/>
      <c r="I97" s="638"/>
      <c r="J97" s="638"/>
    </row>
    <row r="98" spans="1:10" s="626" customFormat="1" ht="12">
      <c r="A98" s="641">
        <v>5239</v>
      </c>
      <c r="B98" s="635">
        <v>426800</v>
      </c>
      <c r="C98" s="636" t="s">
        <v>376</v>
      </c>
      <c r="D98" s="637">
        <f t="shared" si="19"/>
        <v>0</v>
      </c>
      <c r="E98" s="638"/>
      <c r="F98" s="638"/>
      <c r="G98" s="638"/>
      <c r="H98" s="638"/>
      <c r="I98" s="638"/>
      <c r="J98" s="638"/>
    </row>
    <row r="99" spans="1:10" s="626" customFormat="1" ht="12">
      <c r="A99" s="641">
        <v>5240</v>
      </c>
      <c r="B99" s="635">
        <v>426900</v>
      </c>
      <c r="C99" s="636" t="s">
        <v>522</v>
      </c>
      <c r="D99" s="637">
        <f t="shared" si="19"/>
        <v>0</v>
      </c>
      <c r="E99" s="638"/>
      <c r="F99" s="638"/>
      <c r="G99" s="638"/>
      <c r="H99" s="638"/>
      <c r="I99" s="638"/>
      <c r="J99" s="638"/>
    </row>
    <row r="100" spans="1:10" s="626" customFormat="1" ht="24">
      <c r="A100" s="640">
        <v>5241</v>
      </c>
      <c r="B100" s="629">
        <v>430000</v>
      </c>
      <c r="C100" s="631" t="s">
        <v>823</v>
      </c>
      <c r="D100" s="632">
        <f t="shared" si="19"/>
        <v>0</v>
      </c>
      <c r="E100" s="632">
        <f t="shared" ref="E100:J100" si="20">E101+E105+E107+E109+E113</f>
        <v>0</v>
      </c>
      <c r="F100" s="632">
        <f t="shared" si="20"/>
        <v>0</v>
      </c>
      <c r="G100" s="632">
        <f t="shared" si="20"/>
        <v>0</v>
      </c>
      <c r="H100" s="632">
        <f t="shared" si="20"/>
        <v>0</v>
      </c>
      <c r="I100" s="632">
        <f t="shared" si="20"/>
        <v>0</v>
      </c>
      <c r="J100" s="632">
        <f t="shared" si="20"/>
        <v>0</v>
      </c>
    </row>
    <row r="101" spans="1:10" s="626" customFormat="1" ht="12">
      <c r="A101" s="640">
        <v>5242</v>
      </c>
      <c r="B101" s="629">
        <v>431000</v>
      </c>
      <c r="C101" s="631" t="s">
        <v>824</v>
      </c>
      <c r="D101" s="632">
        <f t="shared" si="19"/>
        <v>0</v>
      </c>
      <c r="E101" s="632">
        <f t="shared" ref="E101:J101" si="21">SUM(E102:E104)</f>
        <v>0</v>
      </c>
      <c r="F101" s="632">
        <f t="shared" si="21"/>
        <v>0</v>
      </c>
      <c r="G101" s="632">
        <f t="shared" si="21"/>
        <v>0</v>
      </c>
      <c r="H101" s="632">
        <f t="shared" si="21"/>
        <v>0</v>
      </c>
      <c r="I101" s="632">
        <f t="shared" si="21"/>
        <v>0</v>
      </c>
      <c r="J101" s="632">
        <f t="shared" si="21"/>
        <v>0</v>
      </c>
    </row>
    <row r="102" spans="1:10" s="626" customFormat="1" ht="12">
      <c r="A102" s="641">
        <v>5243</v>
      </c>
      <c r="B102" s="635">
        <v>431100</v>
      </c>
      <c r="C102" s="636" t="s">
        <v>825</v>
      </c>
      <c r="D102" s="637">
        <f t="shared" si="19"/>
        <v>0</v>
      </c>
      <c r="E102" s="638"/>
      <c r="F102" s="638"/>
      <c r="G102" s="638"/>
      <c r="H102" s="638"/>
      <c r="I102" s="638"/>
      <c r="J102" s="638"/>
    </row>
    <row r="103" spans="1:10" s="626" customFormat="1" ht="12">
      <c r="A103" s="641">
        <v>5244</v>
      </c>
      <c r="B103" s="635">
        <v>431200</v>
      </c>
      <c r="C103" s="636" t="s">
        <v>622</v>
      </c>
      <c r="D103" s="637">
        <f t="shared" si="19"/>
        <v>0</v>
      </c>
      <c r="E103" s="638"/>
      <c r="F103" s="638"/>
      <c r="G103" s="638"/>
      <c r="H103" s="638"/>
      <c r="I103" s="638"/>
      <c r="J103" s="638"/>
    </row>
    <row r="104" spans="1:10" s="626" customFormat="1" ht="12">
      <c r="A104" s="641">
        <v>5245</v>
      </c>
      <c r="B104" s="635">
        <v>431300</v>
      </c>
      <c r="C104" s="636" t="s">
        <v>623</v>
      </c>
      <c r="D104" s="637">
        <f t="shared" si="19"/>
        <v>0</v>
      </c>
      <c r="E104" s="638"/>
      <c r="F104" s="638"/>
      <c r="G104" s="638"/>
      <c r="H104" s="638"/>
      <c r="I104" s="638"/>
      <c r="J104" s="638"/>
    </row>
    <row r="105" spans="1:10" s="626" customFormat="1" ht="12">
      <c r="A105" s="640">
        <v>5246</v>
      </c>
      <c r="B105" s="629">
        <v>432000</v>
      </c>
      <c r="C105" s="631" t="s">
        <v>826</v>
      </c>
      <c r="D105" s="632">
        <f t="shared" si="19"/>
        <v>0</v>
      </c>
      <c r="E105" s="632">
        <f t="shared" ref="E105:J105" si="22">E106</f>
        <v>0</v>
      </c>
      <c r="F105" s="632">
        <f t="shared" si="22"/>
        <v>0</v>
      </c>
      <c r="G105" s="632">
        <f t="shared" si="22"/>
        <v>0</v>
      </c>
      <c r="H105" s="632">
        <f t="shared" si="22"/>
        <v>0</v>
      </c>
      <c r="I105" s="632">
        <f t="shared" si="22"/>
        <v>0</v>
      </c>
      <c r="J105" s="632">
        <f t="shared" si="22"/>
        <v>0</v>
      </c>
    </row>
    <row r="106" spans="1:10" s="626" customFormat="1" ht="12">
      <c r="A106" s="641">
        <v>5247</v>
      </c>
      <c r="B106" s="635">
        <v>432100</v>
      </c>
      <c r="C106" s="636" t="s">
        <v>750</v>
      </c>
      <c r="D106" s="637">
        <f t="shared" si="19"/>
        <v>0</v>
      </c>
      <c r="E106" s="638"/>
      <c r="F106" s="638"/>
      <c r="G106" s="638"/>
      <c r="H106" s="638"/>
      <c r="I106" s="638"/>
      <c r="J106" s="638"/>
    </row>
    <row r="107" spans="1:10" s="626" customFormat="1" ht="12">
      <c r="A107" s="640">
        <v>5248</v>
      </c>
      <c r="B107" s="629">
        <v>433000</v>
      </c>
      <c r="C107" s="631" t="s">
        <v>827</v>
      </c>
      <c r="D107" s="632">
        <f t="shared" si="19"/>
        <v>0</v>
      </c>
      <c r="E107" s="632">
        <f t="shared" ref="E107:J107" si="23">E108</f>
        <v>0</v>
      </c>
      <c r="F107" s="632">
        <f t="shared" si="23"/>
        <v>0</v>
      </c>
      <c r="G107" s="632">
        <f t="shared" si="23"/>
        <v>0</v>
      </c>
      <c r="H107" s="632">
        <f t="shared" si="23"/>
        <v>0</v>
      </c>
      <c r="I107" s="632">
        <f t="shared" si="23"/>
        <v>0</v>
      </c>
      <c r="J107" s="632">
        <f t="shared" si="23"/>
        <v>0</v>
      </c>
    </row>
    <row r="108" spans="1:10" s="626" customFormat="1" ht="12">
      <c r="A108" s="641">
        <v>5249</v>
      </c>
      <c r="B108" s="635">
        <v>433100</v>
      </c>
      <c r="C108" s="636" t="s">
        <v>624</v>
      </c>
      <c r="D108" s="637">
        <f t="shared" si="19"/>
        <v>0</v>
      </c>
      <c r="E108" s="638"/>
      <c r="F108" s="638"/>
      <c r="G108" s="638"/>
      <c r="H108" s="638"/>
      <c r="I108" s="638"/>
      <c r="J108" s="638"/>
    </row>
    <row r="109" spans="1:10" s="626" customFormat="1" ht="12">
      <c r="A109" s="640">
        <v>5250</v>
      </c>
      <c r="B109" s="629">
        <v>434000</v>
      </c>
      <c r="C109" s="631" t="s">
        <v>828</v>
      </c>
      <c r="D109" s="632">
        <f t="shared" si="19"/>
        <v>0</v>
      </c>
      <c r="E109" s="632">
        <f t="shared" ref="E109:J109" si="24">SUM(E110:E112)</f>
        <v>0</v>
      </c>
      <c r="F109" s="632">
        <f t="shared" si="24"/>
        <v>0</v>
      </c>
      <c r="G109" s="632">
        <f t="shared" si="24"/>
        <v>0</v>
      </c>
      <c r="H109" s="632">
        <f t="shared" si="24"/>
        <v>0</v>
      </c>
      <c r="I109" s="632">
        <f t="shared" si="24"/>
        <v>0</v>
      </c>
      <c r="J109" s="632">
        <f t="shared" si="24"/>
        <v>0</v>
      </c>
    </row>
    <row r="110" spans="1:10" s="626" customFormat="1" ht="12">
      <c r="A110" s="641">
        <v>5251</v>
      </c>
      <c r="B110" s="635">
        <v>434100</v>
      </c>
      <c r="C110" s="636" t="s">
        <v>625</v>
      </c>
      <c r="D110" s="637">
        <f t="shared" si="19"/>
        <v>0</v>
      </c>
      <c r="E110" s="638"/>
      <c r="F110" s="638"/>
      <c r="G110" s="638"/>
      <c r="H110" s="638"/>
      <c r="I110" s="638"/>
      <c r="J110" s="638"/>
    </row>
    <row r="111" spans="1:10" s="626" customFormat="1" ht="12">
      <c r="A111" s="641">
        <v>5252</v>
      </c>
      <c r="B111" s="635">
        <v>434200</v>
      </c>
      <c r="C111" s="636" t="s">
        <v>626</v>
      </c>
      <c r="D111" s="637">
        <f t="shared" si="19"/>
        <v>0</v>
      </c>
      <c r="E111" s="638"/>
      <c r="F111" s="638"/>
      <c r="G111" s="638"/>
      <c r="H111" s="638"/>
      <c r="I111" s="638"/>
      <c r="J111" s="638"/>
    </row>
    <row r="112" spans="1:10" s="626" customFormat="1" ht="12">
      <c r="A112" s="641">
        <v>5253</v>
      </c>
      <c r="B112" s="635">
        <v>434300</v>
      </c>
      <c r="C112" s="636" t="s">
        <v>627</v>
      </c>
      <c r="D112" s="637">
        <f t="shared" si="19"/>
        <v>0</v>
      </c>
      <c r="E112" s="638"/>
      <c r="F112" s="638"/>
      <c r="G112" s="638"/>
      <c r="H112" s="638"/>
      <c r="I112" s="638"/>
      <c r="J112" s="638"/>
    </row>
    <row r="113" spans="1:10" s="626" customFormat="1" ht="12">
      <c r="A113" s="640">
        <v>5254</v>
      </c>
      <c r="B113" s="629">
        <v>435000</v>
      </c>
      <c r="C113" s="631" t="s">
        <v>829</v>
      </c>
      <c r="D113" s="632">
        <f t="shared" si="19"/>
        <v>0</v>
      </c>
      <c r="E113" s="632">
        <f t="shared" ref="E113:J113" si="25">E114</f>
        <v>0</v>
      </c>
      <c r="F113" s="632">
        <f t="shared" si="25"/>
        <v>0</v>
      </c>
      <c r="G113" s="632">
        <f t="shared" si="25"/>
        <v>0</v>
      </c>
      <c r="H113" s="632">
        <f t="shared" si="25"/>
        <v>0</v>
      </c>
      <c r="I113" s="632">
        <f t="shared" si="25"/>
        <v>0</v>
      </c>
      <c r="J113" s="632">
        <f t="shared" si="25"/>
        <v>0</v>
      </c>
    </row>
    <row r="114" spans="1:10" s="626" customFormat="1" ht="12">
      <c r="A114" s="641">
        <v>5255</v>
      </c>
      <c r="B114" s="635">
        <v>435100</v>
      </c>
      <c r="C114" s="636" t="s">
        <v>628</v>
      </c>
      <c r="D114" s="637">
        <f t="shared" si="19"/>
        <v>0</v>
      </c>
      <c r="E114" s="638"/>
      <c r="F114" s="638"/>
      <c r="G114" s="638"/>
      <c r="H114" s="638"/>
      <c r="I114" s="638"/>
      <c r="J114" s="638"/>
    </row>
    <row r="115" spans="1:10" s="626" customFormat="1" ht="24">
      <c r="A115" s="640">
        <v>5256</v>
      </c>
      <c r="B115" s="629">
        <v>440000</v>
      </c>
      <c r="C115" s="631" t="s">
        <v>830</v>
      </c>
      <c r="D115" s="632">
        <f t="shared" si="19"/>
        <v>0</v>
      </c>
      <c r="E115" s="632">
        <f t="shared" ref="E115:J115" si="26">E116+E126+E133+E135</f>
        <v>0</v>
      </c>
      <c r="F115" s="632">
        <f t="shared" si="26"/>
        <v>0</v>
      </c>
      <c r="G115" s="632">
        <f t="shared" si="26"/>
        <v>0</v>
      </c>
      <c r="H115" s="632">
        <f t="shared" si="26"/>
        <v>0</v>
      </c>
      <c r="I115" s="632">
        <f t="shared" si="26"/>
        <v>0</v>
      </c>
      <c r="J115" s="632">
        <f t="shared" si="26"/>
        <v>0</v>
      </c>
    </row>
    <row r="116" spans="1:10" s="626" customFormat="1" ht="12">
      <c r="A116" s="640">
        <v>5257</v>
      </c>
      <c r="B116" s="629">
        <v>441000</v>
      </c>
      <c r="C116" s="631" t="s">
        <v>831</v>
      </c>
      <c r="D116" s="632">
        <f t="shared" si="19"/>
        <v>0</v>
      </c>
      <c r="E116" s="632">
        <f t="shared" ref="E116:J116" si="27">SUM(E117:E125)</f>
        <v>0</v>
      </c>
      <c r="F116" s="632">
        <f t="shared" si="27"/>
        <v>0</v>
      </c>
      <c r="G116" s="632">
        <f t="shared" si="27"/>
        <v>0</v>
      </c>
      <c r="H116" s="632">
        <f t="shared" si="27"/>
        <v>0</v>
      </c>
      <c r="I116" s="632">
        <f t="shared" si="27"/>
        <v>0</v>
      </c>
      <c r="J116" s="632">
        <f t="shared" si="27"/>
        <v>0</v>
      </c>
    </row>
    <row r="117" spans="1:10" s="626" customFormat="1" ht="12">
      <c r="A117" s="641">
        <v>5258</v>
      </c>
      <c r="B117" s="635">
        <v>441100</v>
      </c>
      <c r="C117" s="636" t="s">
        <v>336</v>
      </c>
      <c r="D117" s="637">
        <f t="shared" si="19"/>
        <v>0</v>
      </c>
      <c r="E117" s="638"/>
      <c r="F117" s="638"/>
      <c r="G117" s="638"/>
      <c r="H117" s="638"/>
      <c r="I117" s="638"/>
      <c r="J117" s="638"/>
    </row>
    <row r="118" spans="1:10" s="626" customFormat="1" ht="12">
      <c r="A118" s="641">
        <v>5259</v>
      </c>
      <c r="B118" s="635">
        <v>441200</v>
      </c>
      <c r="C118" s="636" t="s">
        <v>337</v>
      </c>
      <c r="D118" s="637">
        <f t="shared" si="19"/>
        <v>0</v>
      </c>
      <c r="E118" s="638"/>
      <c r="F118" s="638"/>
      <c r="G118" s="638"/>
      <c r="H118" s="638"/>
      <c r="I118" s="638"/>
      <c r="J118" s="638"/>
    </row>
    <row r="119" spans="1:10" s="626" customFormat="1" ht="12">
      <c r="A119" s="641">
        <v>5260</v>
      </c>
      <c r="B119" s="635">
        <v>441300</v>
      </c>
      <c r="C119" s="636" t="s">
        <v>338</v>
      </c>
      <c r="D119" s="637">
        <f t="shared" si="19"/>
        <v>0</v>
      </c>
      <c r="E119" s="638"/>
      <c r="F119" s="638"/>
      <c r="G119" s="638"/>
      <c r="H119" s="638"/>
      <c r="I119" s="638"/>
      <c r="J119" s="638"/>
    </row>
    <row r="120" spans="1:10" s="626" customFormat="1" ht="12">
      <c r="A120" s="641">
        <v>5261</v>
      </c>
      <c r="B120" s="635">
        <v>441400</v>
      </c>
      <c r="C120" s="636" t="s">
        <v>339</v>
      </c>
      <c r="D120" s="637">
        <f t="shared" si="19"/>
        <v>0</v>
      </c>
      <c r="E120" s="638"/>
      <c r="F120" s="638"/>
      <c r="G120" s="638"/>
      <c r="H120" s="638"/>
      <c r="I120" s="638"/>
      <c r="J120" s="638"/>
    </row>
    <row r="121" spans="1:10" s="626" customFormat="1" ht="12">
      <c r="A121" s="641">
        <v>5262</v>
      </c>
      <c r="B121" s="635">
        <v>441500</v>
      </c>
      <c r="C121" s="636" t="s">
        <v>340</v>
      </c>
      <c r="D121" s="637">
        <f t="shared" si="19"/>
        <v>0</v>
      </c>
      <c r="E121" s="638"/>
      <c r="F121" s="638"/>
      <c r="G121" s="638"/>
      <c r="H121" s="638"/>
      <c r="I121" s="638"/>
      <c r="J121" s="638"/>
    </row>
    <row r="122" spans="1:10" s="626" customFormat="1" ht="12">
      <c r="A122" s="641">
        <v>5263</v>
      </c>
      <c r="B122" s="635">
        <v>441600</v>
      </c>
      <c r="C122" s="636" t="s">
        <v>438</v>
      </c>
      <c r="D122" s="637">
        <f t="shared" si="19"/>
        <v>0</v>
      </c>
      <c r="E122" s="638"/>
      <c r="F122" s="638"/>
      <c r="G122" s="638"/>
      <c r="H122" s="638"/>
      <c r="I122" s="638"/>
      <c r="J122" s="638"/>
    </row>
    <row r="123" spans="1:10" s="626" customFormat="1" ht="14.25" customHeight="1">
      <c r="A123" s="641">
        <v>5264</v>
      </c>
      <c r="B123" s="635">
        <v>441700</v>
      </c>
      <c r="C123" s="636" t="s">
        <v>187</v>
      </c>
      <c r="D123" s="637">
        <f t="shared" si="19"/>
        <v>0</v>
      </c>
      <c r="E123" s="638"/>
      <c r="F123" s="638"/>
      <c r="G123" s="638"/>
      <c r="H123" s="638"/>
      <c r="I123" s="638"/>
      <c r="J123" s="638"/>
    </row>
    <row r="124" spans="1:10" s="626" customFormat="1" ht="18" customHeight="1">
      <c r="A124" s="641">
        <v>5265</v>
      </c>
      <c r="B124" s="635">
        <v>441800</v>
      </c>
      <c r="C124" s="636" t="s">
        <v>188</v>
      </c>
      <c r="D124" s="637">
        <f t="shared" si="19"/>
        <v>0</v>
      </c>
      <c r="E124" s="638"/>
      <c r="F124" s="638"/>
      <c r="G124" s="638"/>
      <c r="H124" s="638"/>
      <c r="I124" s="638"/>
      <c r="J124" s="638"/>
    </row>
    <row r="125" spans="1:10" s="626" customFormat="1" ht="18" customHeight="1">
      <c r="A125" s="641">
        <v>5266</v>
      </c>
      <c r="B125" s="635">
        <v>441900</v>
      </c>
      <c r="C125" s="636" t="s">
        <v>120</v>
      </c>
      <c r="D125" s="637">
        <f t="shared" si="19"/>
        <v>0</v>
      </c>
      <c r="E125" s="638"/>
      <c r="F125" s="638"/>
      <c r="G125" s="638"/>
      <c r="H125" s="638"/>
      <c r="I125" s="638"/>
      <c r="J125" s="638"/>
    </row>
    <row r="126" spans="1:10" s="626" customFormat="1" ht="12">
      <c r="A126" s="640">
        <v>5267</v>
      </c>
      <c r="B126" s="629">
        <v>442000</v>
      </c>
      <c r="C126" s="631" t="s">
        <v>832</v>
      </c>
      <c r="D126" s="632">
        <f t="shared" si="19"/>
        <v>0</v>
      </c>
      <c r="E126" s="632">
        <f t="shared" ref="E126:J126" si="28">SUM(E127:E132)</f>
        <v>0</v>
      </c>
      <c r="F126" s="632">
        <f t="shared" si="28"/>
        <v>0</v>
      </c>
      <c r="G126" s="632">
        <f t="shared" si="28"/>
        <v>0</v>
      </c>
      <c r="H126" s="632">
        <f t="shared" si="28"/>
        <v>0</v>
      </c>
      <c r="I126" s="632">
        <f t="shared" si="28"/>
        <v>0</v>
      </c>
      <c r="J126" s="632">
        <f t="shared" si="28"/>
        <v>0</v>
      </c>
    </row>
    <row r="127" spans="1:10" s="626" customFormat="1" ht="24">
      <c r="A127" s="641">
        <v>5268</v>
      </c>
      <c r="B127" s="635">
        <v>442100</v>
      </c>
      <c r="C127" s="636" t="s">
        <v>751</v>
      </c>
      <c r="D127" s="637">
        <f t="shared" si="19"/>
        <v>0</v>
      </c>
      <c r="E127" s="638"/>
      <c r="F127" s="638"/>
      <c r="G127" s="638"/>
      <c r="H127" s="638"/>
      <c r="I127" s="638"/>
      <c r="J127" s="638"/>
    </row>
    <row r="128" spans="1:10" s="626" customFormat="1" ht="12">
      <c r="A128" s="641">
        <v>5269</v>
      </c>
      <c r="B128" s="635">
        <v>442200</v>
      </c>
      <c r="C128" s="636" t="s">
        <v>189</v>
      </c>
      <c r="D128" s="637">
        <f t="shared" si="19"/>
        <v>0</v>
      </c>
      <c r="E128" s="638"/>
      <c r="F128" s="638"/>
      <c r="G128" s="638"/>
      <c r="H128" s="638"/>
      <c r="I128" s="638"/>
      <c r="J128" s="638"/>
    </row>
    <row r="129" spans="1:10" s="626" customFormat="1" ht="12">
      <c r="A129" s="641">
        <v>5270</v>
      </c>
      <c r="B129" s="635">
        <v>442300</v>
      </c>
      <c r="C129" s="636" t="s">
        <v>190</v>
      </c>
      <c r="D129" s="637">
        <f t="shared" si="19"/>
        <v>0</v>
      </c>
      <c r="E129" s="638"/>
      <c r="F129" s="638"/>
      <c r="G129" s="638"/>
      <c r="H129" s="638"/>
      <c r="I129" s="638"/>
      <c r="J129" s="638"/>
    </row>
    <row r="130" spans="1:10" s="626" customFormat="1" ht="12">
      <c r="A130" s="641">
        <v>5271</v>
      </c>
      <c r="B130" s="635">
        <v>442400</v>
      </c>
      <c r="C130" s="636" t="s">
        <v>191</v>
      </c>
      <c r="D130" s="637">
        <f t="shared" si="19"/>
        <v>0</v>
      </c>
      <c r="E130" s="638"/>
      <c r="F130" s="638"/>
      <c r="G130" s="638"/>
      <c r="H130" s="638"/>
      <c r="I130" s="638"/>
      <c r="J130" s="638"/>
    </row>
    <row r="131" spans="1:10" s="626" customFormat="1" ht="12">
      <c r="A131" s="641">
        <v>5272</v>
      </c>
      <c r="B131" s="635">
        <v>442500</v>
      </c>
      <c r="C131" s="636" t="s">
        <v>440</v>
      </c>
      <c r="D131" s="637">
        <f t="shared" si="19"/>
        <v>0</v>
      </c>
      <c r="E131" s="638"/>
      <c r="F131" s="638"/>
      <c r="G131" s="638"/>
      <c r="H131" s="638"/>
      <c r="I131" s="638"/>
      <c r="J131" s="638"/>
    </row>
    <row r="132" spans="1:10" s="626" customFormat="1" ht="12">
      <c r="A132" s="641">
        <v>5273</v>
      </c>
      <c r="B132" s="635">
        <v>442600</v>
      </c>
      <c r="C132" s="636" t="s">
        <v>441</v>
      </c>
      <c r="D132" s="637">
        <f t="shared" si="19"/>
        <v>0</v>
      </c>
      <c r="E132" s="638"/>
      <c r="F132" s="638"/>
      <c r="G132" s="638"/>
      <c r="H132" s="638"/>
      <c r="I132" s="638"/>
      <c r="J132" s="638"/>
    </row>
    <row r="133" spans="1:10" s="626" customFormat="1" ht="12">
      <c r="A133" s="640">
        <v>5274</v>
      </c>
      <c r="B133" s="629">
        <v>443000</v>
      </c>
      <c r="C133" s="631" t="s">
        <v>833</v>
      </c>
      <c r="D133" s="632">
        <f t="shared" si="19"/>
        <v>0</v>
      </c>
      <c r="E133" s="632">
        <f t="shared" ref="E133:J133" si="29">E134</f>
        <v>0</v>
      </c>
      <c r="F133" s="632">
        <f t="shared" si="29"/>
        <v>0</v>
      </c>
      <c r="G133" s="632">
        <f t="shared" si="29"/>
        <v>0</v>
      </c>
      <c r="H133" s="632">
        <f t="shared" si="29"/>
        <v>0</v>
      </c>
      <c r="I133" s="632">
        <f t="shared" si="29"/>
        <v>0</v>
      </c>
      <c r="J133" s="632">
        <f t="shared" si="29"/>
        <v>0</v>
      </c>
    </row>
    <row r="134" spans="1:10" s="626" customFormat="1" ht="12">
      <c r="A134" s="641">
        <v>5275</v>
      </c>
      <c r="B134" s="635">
        <v>443100</v>
      </c>
      <c r="C134" s="636" t="s">
        <v>630</v>
      </c>
      <c r="D134" s="637">
        <f t="shared" si="19"/>
        <v>0</v>
      </c>
      <c r="E134" s="638"/>
      <c r="F134" s="638"/>
      <c r="G134" s="638"/>
      <c r="H134" s="638"/>
      <c r="I134" s="638"/>
      <c r="J134" s="638"/>
    </row>
    <row r="135" spans="1:10" s="626" customFormat="1" ht="12">
      <c r="A135" s="640">
        <v>5276</v>
      </c>
      <c r="B135" s="629">
        <v>444000</v>
      </c>
      <c r="C135" s="631" t="s">
        <v>834</v>
      </c>
      <c r="D135" s="632">
        <f t="shared" si="19"/>
        <v>0</v>
      </c>
      <c r="E135" s="632">
        <f t="shared" ref="E135:J135" si="30">SUM(E136:E138)</f>
        <v>0</v>
      </c>
      <c r="F135" s="632">
        <f t="shared" si="30"/>
        <v>0</v>
      </c>
      <c r="G135" s="632">
        <f t="shared" si="30"/>
        <v>0</v>
      </c>
      <c r="H135" s="632">
        <f t="shared" si="30"/>
        <v>0</v>
      </c>
      <c r="I135" s="632">
        <f t="shared" si="30"/>
        <v>0</v>
      </c>
      <c r="J135" s="632">
        <f t="shared" si="30"/>
        <v>0</v>
      </c>
    </row>
    <row r="136" spans="1:10" s="626" customFormat="1" ht="12">
      <c r="A136" s="641">
        <v>5277</v>
      </c>
      <c r="B136" s="635">
        <v>444100</v>
      </c>
      <c r="C136" s="636" t="s">
        <v>648</v>
      </c>
      <c r="D136" s="637">
        <f t="shared" si="19"/>
        <v>0</v>
      </c>
      <c r="E136" s="638"/>
      <c r="F136" s="638"/>
      <c r="G136" s="638"/>
      <c r="H136" s="638"/>
      <c r="I136" s="638"/>
      <c r="J136" s="638"/>
    </row>
    <row r="137" spans="1:10" s="626" customFormat="1" ht="12">
      <c r="A137" s="641">
        <v>5278</v>
      </c>
      <c r="B137" s="635">
        <v>444200</v>
      </c>
      <c r="C137" s="636" t="s">
        <v>649</v>
      </c>
      <c r="D137" s="637">
        <f t="shared" si="19"/>
        <v>0</v>
      </c>
      <c r="E137" s="638"/>
      <c r="F137" s="638"/>
      <c r="G137" s="638"/>
      <c r="H137" s="638"/>
      <c r="I137" s="638"/>
      <c r="J137" s="638"/>
    </row>
    <row r="138" spans="1:10" s="626" customFormat="1" ht="12">
      <c r="A138" s="641">
        <v>5279</v>
      </c>
      <c r="B138" s="635">
        <v>444300</v>
      </c>
      <c r="C138" s="636" t="s">
        <v>752</v>
      </c>
      <c r="D138" s="637">
        <f t="shared" si="19"/>
        <v>0</v>
      </c>
      <c r="E138" s="638"/>
      <c r="F138" s="638"/>
      <c r="G138" s="638"/>
      <c r="H138" s="638"/>
      <c r="I138" s="638"/>
      <c r="J138" s="638"/>
    </row>
    <row r="139" spans="1:10" s="626" customFormat="1" ht="12">
      <c r="A139" s="640">
        <v>5280</v>
      </c>
      <c r="B139" s="629">
        <v>450000</v>
      </c>
      <c r="C139" s="631" t="s">
        <v>835</v>
      </c>
      <c r="D139" s="632">
        <f t="shared" si="19"/>
        <v>0</v>
      </c>
      <c r="E139" s="632">
        <f t="shared" ref="E139:J139" si="31">E140+E143+E146+E149</f>
        <v>0</v>
      </c>
      <c r="F139" s="632">
        <f t="shared" si="31"/>
        <v>0</v>
      </c>
      <c r="G139" s="632">
        <f t="shared" si="31"/>
        <v>0</v>
      </c>
      <c r="H139" s="632">
        <f t="shared" si="31"/>
        <v>0</v>
      </c>
      <c r="I139" s="632">
        <f t="shared" si="31"/>
        <v>0</v>
      </c>
      <c r="J139" s="632">
        <f t="shared" si="31"/>
        <v>0</v>
      </c>
    </row>
    <row r="140" spans="1:10" s="626" customFormat="1" ht="24">
      <c r="A140" s="640">
        <v>5281</v>
      </c>
      <c r="B140" s="629">
        <v>451000</v>
      </c>
      <c r="C140" s="631" t="s">
        <v>836</v>
      </c>
      <c r="D140" s="632">
        <f t="shared" si="19"/>
        <v>0</v>
      </c>
      <c r="E140" s="632">
        <f t="shared" ref="E140:J140" si="32">E141+E142</f>
        <v>0</v>
      </c>
      <c r="F140" s="632">
        <f t="shared" si="32"/>
        <v>0</v>
      </c>
      <c r="G140" s="632">
        <f t="shared" si="32"/>
        <v>0</v>
      </c>
      <c r="H140" s="632">
        <f t="shared" si="32"/>
        <v>0</v>
      </c>
      <c r="I140" s="632">
        <f t="shared" si="32"/>
        <v>0</v>
      </c>
      <c r="J140" s="632">
        <f t="shared" si="32"/>
        <v>0</v>
      </c>
    </row>
    <row r="141" spans="1:10" s="626" customFormat="1" ht="24">
      <c r="A141" s="641">
        <v>5282</v>
      </c>
      <c r="B141" s="635">
        <v>451100</v>
      </c>
      <c r="C141" s="636" t="s">
        <v>353</v>
      </c>
      <c r="D141" s="637">
        <f t="shared" si="19"/>
        <v>0</v>
      </c>
      <c r="E141" s="638"/>
      <c r="F141" s="638"/>
      <c r="G141" s="638"/>
      <c r="H141" s="638"/>
      <c r="I141" s="638"/>
      <c r="J141" s="638"/>
    </row>
    <row r="142" spans="1:10" s="626" customFormat="1" ht="24">
      <c r="A142" s="641">
        <v>5283</v>
      </c>
      <c r="B142" s="635">
        <v>451200</v>
      </c>
      <c r="C142" s="636" t="s">
        <v>354</v>
      </c>
      <c r="D142" s="637">
        <f t="shared" si="19"/>
        <v>0</v>
      </c>
      <c r="E142" s="638"/>
      <c r="F142" s="638"/>
      <c r="G142" s="638"/>
      <c r="H142" s="638"/>
      <c r="I142" s="638"/>
      <c r="J142" s="638"/>
    </row>
    <row r="143" spans="1:10" s="626" customFormat="1" ht="24">
      <c r="A143" s="640">
        <v>5284</v>
      </c>
      <c r="B143" s="629">
        <v>452000</v>
      </c>
      <c r="C143" s="631" t="s">
        <v>837</v>
      </c>
      <c r="D143" s="632">
        <f t="shared" si="19"/>
        <v>0</v>
      </c>
      <c r="E143" s="632">
        <f t="shared" ref="E143:J143" si="33">E144+E145</f>
        <v>0</v>
      </c>
      <c r="F143" s="632">
        <f t="shared" si="33"/>
        <v>0</v>
      </c>
      <c r="G143" s="632">
        <f t="shared" si="33"/>
        <v>0</v>
      </c>
      <c r="H143" s="632">
        <f t="shared" si="33"/>
        <v>0</v>
      </c>
      <c r="I143" s="632">
        <f t="shared" si="33"/>
        <v>0</v>
      </c>
      <c r="J143" s="632">
        <f t="shared" si="33"/>
        <v>0</v>
      </c>
    </row>
    <row r="144" spans="1:10" s="626" customFormat="1" ht="12">
      <c r="A144" s="641">
        <v>5285</v>
      </c>
      <c r="B144" s="635">
        <v>452100</v>
      </c>
      <c r="C144" s="636" t="s">
        <v>355</v>
      </c>
      <c r="D144" s="637">
        <f t="shared" si="19"/>
        <v>0</v>
      </c>
      <c r="E144" s="638"/>
      <c r="F144" s="638"/>
      <c r="G144" s="638"/>
      <c r="H144" s="638"/>
      <c r="I144" s="638"/>
      <c r="J144" s="638"/>
    </row>
    <row r="145" spans="1:10" s="626" customFormat="1" ht="12">
      <c r="A145" s="641">
        <v>5286</v>
      </c>
      <c r="B145" s="635">
        <v>452200</v>
      </c>
      <c r="C145" s="636" t="s">
        <v>356</v>
      </c>
      <c r="D145" s="637">
        <f t="shared" si="19"/>
        <v>0</v>
      </c>
      <c r="E145" s="638"/>
      <c r="F145" s="638"/>
      <c r="G145" s="638"/>
      <c r="H145" s="638"/>
      <c r="I145" s="638"/>
      <c r="J145" s="638"/>
    </row>
    <row r="146" spans="1:10" s="626" customFormat="1" ht="12">
      <c r="A146" s="640">
        <v>5287</v>
      </c>
      <c r="B146" s="629">
        <v>453000</v>
      </c>
      <c r="C146" s="631" t="s">
        <v>838</v>
      </c>
      <c r="D146" s="632">
        <f t="shared" si="19"/>
        <v>0</v>
      </c>
      <c r="E146" s="632">
        <f t="shared" ref="E146:J146" si="34">E147+E148</f>
        <v>0</v>
      </c>
      <c r="F146" s="632">
        <f t="shared" si="34"/>
        <v>0</v>
      </c>
      <c r="G146" s="632">
        <f t="shared" si="34"/>
        <v>0</v>
      </c>
      <c r="H146" s="632">
        <f t="shared" si="34"/>
        <v>0</v>
      </c>
      <c r="I146" s="632">
        <f t="shared" si="34"/>
        <v>0</v>
      </c>
      <c r="J146" s="632">
        <f t="shared" si="34"/>
        <v>0</v>
      </c>
    </row>
    <row r="147" spans="1:10" s="626" customFormat="1" ht="12">
      <c r="A147" s="641">
        <v>5288</v>
      </c>
      <c r="B147" s="635">
        <v>453100</v>
      </c>
      <c r="C147" s="636" t="s">
        <v>357</v>
      </c>
      <c r="D147" s="637">
        <f t="shared" si="19"/>
        <v>0</v>
      </c>
      <c r="E147" s="638"/>
      <c r="F147" s="638"/>
      <c r="G147" s="638"/>
      <c r="H147" s="638"/>
      <c r="I147" s="638"/>
      <c r="J147" s="638"/>
    </row>
    <row r="148" spans="1:10" s="626" customFormat="1" ht="12">
      <c r="A148" s="641">
        <v>5289</v>
      </c>
      <c r="B148" s="635">
        <v>453200</v>
      </c>
      <c r="C148" s="636" t="s">
        <v>358</v>
      </c>
      <c r="D148" s="637">
        <f t="shared" si="19"/>
        <v>0</v>
      </c>
      <c r="E148" s="638"/>
      <c r="F148" s="638"/>
      <c r="G148" s="638"/>
      <c r="H148" s="638"/>
      <c r="I148" s="638"/>
      <c r="J148" s="638"/>
    </row>
    <row r="149" spans="1:10" s="626" customFormat="1" ht="12">
      <c r="A149" s="640">
        <v>5290</v>
      </c>
      <c r="B149" s="629">
        <v>454000</v>
      </c>
      <c r="C149" s="631" t="s">
        <v>839</v>
      </c>
      <c r="D149" s="632">
        <f t="shared" si="19"/>
        <v>0</v>
      </c>
      <c r="E149" s="632">
        <f t="shared" ref="E149:J149" si="35">E150+E151</f>
        <v>0</v>
      </c>
      <c r="F149" s="632">
        <f t="shared" si="35"/>
        <v>0</v>
      </c>
      <c r="G149" s="632">
        <f t="shared" si="35"/>
        <v>0</v>
      </c>
      <c r="H149" s="632">
        <f t="shared" si="35"/>
        <v>0</v>
      </c>
      <c r="I149" s="632">
        <f t="shared" si="35"/>
        <v>0</v>
      </c>
      <c r="J149" s="632">
        <f t="shared" si="35"/>
        <v>0</v>
      </c>
    </row>
    <row r="150" spans="1:10" s="626" customFormat="1" ht="12">
      <c r="A150" s="641">
        <v>5291</v>
      </c>
      <c r="B150" s="635">
        <v>454100</v>
      </c>
      <c r="C150" s="636" t="s">
        <v>359</v>
      </c>
      <c r="D150" s="637">
        <f t="shared" si="19"/>
        <v>0</v>
      </c>
      <c r="E150" s="638"/>
      <c r="F150" s="638"/>
      <c r="G150" s="638"/>
      <c r="H150" s="638"/>
      <c r="I150" s="638"/>
      <c r="J150" s="638"/>
    </row>
    <row r="151" spans="1:10" s="626" customFormat="1" ht="12">
      <c r="A151" s="641">
        <v>5292</v>
      </c>
      <c r="B151" s="635">
        <v>454200</v>
      </c>
      <c r="C151" s="636" t="s">
        <v>360</v>
      </c>
      <c r="D151" s="637">
        <f t="shared" si="19"/>
        <v>0</v>
      </c>
      <c r="E151" s="638"/>
      <c r="F151" s="638"/>
      <c r="G151" s="638"/>
      <c r="H151" s="638"/>
      <c r="I151" s="638"/>
      <c r="J151" s="638"/>
    </row>
    <row r="152" spans="1:10" s="626" customFormat="1" ht="12">
      <c r="A152" s="640">
        <v>5293</v>
      </c>
      <c r="B152" s="629">
        <v>460000</v>
      </c>
      <c r="C152" s="631" t="s">
        <v>840</v>
      </c>
      <c r="D152" s="632">
        <f t="shared" si="19"/>
        <v>0</v>
      </c>
      <c r="E152" s="632">
        <f t="shared" ref="E152:J152" si="36">E153+E156+E159+E162+E165</f>
        <v>0</v>
      </c>
      <c r="F152" s="632">
        <f t="shared" si="36"/>
        <v>0</v>
      </c>
      <c r="G152" s="632">
        <f t="shared" si="36"/>
        <v>0</v>
      </c>
      <c r="H152" s="632">
        <f t="shared" si="36"/>
        <v>0</v>
      </c>
      <c r="I152" s="632">
        <f t="shared" si="36"/>
        <v>0</v>
      </c>
      <c r="J152" s="632">
        <f t="shared" si="36"/>
        <v>0</v>
      </c>
    </row>
    <row r="153" spans="1:10" s="626" customFormat="1" ht="12">
      <c r="A153" s="640">
        <v>5294</v>
      </c>
      <c r="B153" s="629">
        <v>461000</v>
      </c>
      <c r="C153" s="631" t="s">
        <v>841</v>
      </c>
      <c r="D153" s="632">
        <f t="shared" si="19"/>
        <v>0</v>
      </c>
      <c r="E153" s="632">
        <f t="shared" ref="E153:J153" si="37">E154+E155</f>
        <v>0</v>
      </c>
      <c r="F153" s="632">
        <f t="shared" si="37"/>
        <v>0</v>
      </c>
      <c r="G153" s="632">
        <f t="shared" si="37"/>
        <v>0</v>
      </c>
      <c r="H153" s="632">
        <f t="shared" si="37"/>
        <v>0</v>
      </c>
      <c r="I153" s="632">
        <f t="shared" si="37"/>
        <v>0</v>
      </c>
      <c r="J153" s="632">
        <f t="shared" si="37"/>
        <v>0</v>
      </c>
    </row>
    <row r="154" spans="1:10" s="626" customFormat="1" ht="12">
      <c r="A154" s="641">
        <v>5295</v>
      </c>
      <c r="B154" s="635">
        <v>461100</v>
      </c>
      <c r="C154" s="636" t="s">
        <v>361</v>
      </c>
      <c r="D154" s="637">
        <f t="shared" si="19"/>
        <v>0</v>
      </c>
      <c r="E154" s="638"/>
      <c r="F154" s="638"/>
      <c r="G154" s="638"/>
      <c r="H154" s="638"/>
      <c r="I154" s="638"/>
      <c r="J154" s="638"/>
    </row>
    <row r="155" spans="1:10" s="626" customFormat="1" ht="12">
      <c r="A155" s="641">
        <v>5296</v>
      </c>
      <c r="B155" s="635">
        <v>461200</v>
      </c>
      <c r="C155" s="636" t="s">
        <v>362</v>
      </c>
      <c r="D155" s="637">
        <f t="shared" si="19"/>
        <v>0</v>
      </c>
      <c r="E155" s="638"/>
      <c r="F155" s="638"/>
      <c r="G155" s="638"/>
      <c r="H155" s="638"/>
      <c r="I155" s="638"/>
      <c r="J155" s="638"/>
    </row>
    <row r="156" spans="1:10" s="626" customFormat="1" ht="12">
      <c r="A156" s="640">
        <v>5297</v>
      </c>
      <c r="B156" s="629">
        <v>462000</v>
      </c>
      <c r="C156" s="631" t="s">
        <v>842</v>
      </c>
      <c r="D156" s="632">
        <f t="shared" si="19"/>
        <v>0</v>
      </c>
      <c r="E156" s="632">
        <f t="shared" ref="E156:J156" si="38">E157+E158</f>
        <v>0</v>
      </c>
      <c r="F156" s="632">
        <f t="shared" si="38"/>
        <v>0</v>
      </c>
      <c r="G156" s="632">
        <f t="shared" si="38"/>
        <v>0</v>
      </c>
      <c r="H156" s="632">
        <f t="shared" si="38"/>
        <v>0</v>
      </c>
      <c r="I156" s="632">
        <f t="shared" si="38"/>
        <v>0</v>
      </c>
      <c r="J156" s="632">
        <f t="shared" si="38"/>
        <v>0</v>
      </c>
    </row>
    <row r="157" spans="1:10" s="626" customFormat="1" ht="12">
      <c r="A157" s="641">
        <v>5298</v>
      </c>
      <c r="B157" s="635">
        <v>462100</v>
      </c>
      <c r="C157" s="636" t="s">
        <v>631</v>
      </c>
      <c r="D157" s="637">
        <f t="shared" si="19"/>
        <v>0</v>
      </c>
      <c r="E157" s="638"/>
      <c r="F157" s="638"/>
      <c r="G157" s="638"/>
      <c r="H157" s="638"/>
      <c r="I157" s="638"/>
      <c r="J157" s="638"/>
    </row>
    <row r="158" spans="1:10" s="626" customFormat="1" ht="12">
      <c r="A158" s="641">
        <v>5299</v>
      </c>
      <c r="B158" s="635">
        <v>462200</v>
      </c>
      <c r="C158" s="636" t="s">
        <v>473</v>
      </c>
      <c r="D158" s="637">
        <f t="shared" si="19"/>
        <v>0</v>
      </c>
      <c r="E158" s="638"/>
      <c r="F158" s="638"/>
      <c r="G158" s="638"/>
      <c r="H158" s="638"/>
      <c r="I158" s="638"/>
      <c r="J158" s="638"/>
    </row>
    <row r="159" spans="1:10" s="626" customFormat="1" ht="12">
      <c r="A159" s="640">
        <v>5300</v>
      </c>
      <c r="B159" s="629">
        <v>463000</v>
      </c>
      <c r="C159" s="631" t="s">
        <v>843</v>
      </c>
      <c r="D159" s="632">
        <f t="shared" ref="D159:D222" si="39">SUM(E159:J159)</f>
        <v>0</v>
      </c>
      <c r="E159" s="632">
        <f t="shared" ref="E159:J159" si="40">E160+E161</f>
        <v>0</v>
      </c>
      <c r="F159" s="632">
        <f t="shared" si="40"/>
        <v>0</v>
      </c>
      <c r="G159" s="632">
        <f t="shared" si="40"/>
        <v>0</v>
      </c>
      <c r="H159" s="632">
        <f t="shared" si="40"/>
        <v>0</v>
      </c>
      <c r="I159" s="632">
        <f t="shared" si="40"/>
        <v>0</v>
      </c>
      <c r="J159" s="632">
        <f t="shared" si="40"/>
        <v>0</v>
      </c>
    </row>
    <row r="160" spans="1:10" s="626" customFormat="1" ht="12">
      <c r="A160" s="641">
        <v>5301</v>
      </c>
      <c r="B160" s="635">
        <v>463100</v>
      </c>
      <c r="C160" s="636" t="s">
        <v>325</v>
      </c>
      <c r="D160" s="637">
        <f t="shared" si="39"/>
        <v>0</v>
      </c>
      <c r="E160" s="638"/>
      <c r="F160" s="638"/>
      <c r="G160" s="638"/>
      <c r="H160" s="638"/>
      <c r="I160" s="638"/>
      <c r="J160" s="638"/>
    </row>
    <row r="161" spans="1:10" s="626" customFormat="1" ht="12">
      <c r="A161" s="641">
        <v>5302</v>
      </c>
      <c r="B161" s="635">
        <v>463200</v>
      </c>
      <c r="C161" s="636" t="s">
        <v>439</v>
      </c>
      <c r="D161" s="637">
        <f t="shared" si="39"/>
        <v>0</v>
      </c>
      <c r="E161" s="638"/>
      <c r="F161" s="638"/>
      <c r="G161" s="638"/>
      <c r="H161" s="638"/>
      <c r="I161" s="638"/>
      <c r="J161" s="638"/>
    </row>
    <row r="162" spans="1:10" s="626" customFormat="1" ht="24">
      <c r="A162" s="640">
        <v>5303</v>
      </c>
      <c r="B162" s="629">
        <v>464000</v>
      </c>
      <c r="C162" s="631" t="s">
        <v>844</v>
      </c>
      <c r="D162" s="632">
        <f t="shared" si="39"/>
        <v>0</v>
      </c>
      <c r="E162" s="632">
        <f t="shared" ref="E162:J162" si="41">E163+E164</f>
        <v>0</v>
      </c>
      <c r="F162" s="632">
        <f t="shared" si="41"/>
        <v>0</v>
      </c>
      <c r="G162" s="632">
        <f t="shared" si="41"/>
        <v>0</v>
      </c>
      <c r="H162" s="632">
        <f t="shared" si="41"/>
        <v>0</v>
      </c>
      <c r="I162" s="632">
        <f t="shared" si="41"/>
        <v>0</v>
      </c>
      <c r="J162" s="632">
        <f t="shared" si="41"/>
        <v>0</v>
      </c>
    </row>
    <row r="163" spans="1:10" s="626" customFormat="1" ht="12">
      <c r="A163" s="641">
        <v>5304</v>
      </c>
      <c r="B163" s="635">
        <v>464100</v>
      </c>
      <c r="C163" s="636" t="s">
        <v>57</v>
      </c>
      <c r="D163" s="637">
        <f t="shared" si="39"/>
        <v>0</v>
      </c>
      <c r="E163" s="638"/>
      <c r="F163" s="638"/>
      <c r="G163" s="638"/>
      <c r="H163" s="638"/>
      <c r="I163" s="638"/>
      <c r="J163" s="638"/>
    </row>
    <row r="164" spans="1:10" s="626" customFormat="1" ht="12">
      <c r="A164" s="641">
        <v>5305</v>
      </c>
      <c r="B164" s="635">
        <v>464200</v>
      </c>
      <c r="C164" s="636" t="s">
        <v>58</v>
      </c>
      <c r="D164" s="637">
        <f t="shared" si="39"/>
        <v>0</v>
      </c>
      <c r="E164" s="638"/>
      <c r="F164" s="638"/>
      <c r="G164" s="638"/>
      <c r="H164" s="638"/>
      <c r="I164" s="638"/>
      <c r="J164" s="638"/>
    </row>
    <row r="165" spans="1:10" s="626" customFormat="1" ht="12">
      <c r="A165" s="640">
        <v>5306</v>
      </c>
      <c r="B165" s="629">
        <v>465000</v>
      </c>
      <c r="C165" s="631" t="s">
        <v>845</v>
      </c>
      <c r="D165" s="632">
        <f t="shared" si="39"/>
        <v>0</v>
      </c>
      <c r="E165" s="632">
        <f t="shared" ref="E165:J165" si="42">E166+E167</f>
        <v>0</v>
      </c>
      <c r="F165" s="632">
        <f t="shared" si="42"/>
        <v>0</v>
      </c>
      <c r="G165" s="632">
        <f t="shared" si="42"/>
        <v>0</v>
      </c>
      <c r="H165" s="632">
        <f t="shared" si="42"/>
        <v>0</v>
      </c>
      <c r="I165" s="632">
        <f t="shared" si="42"/>
        <v>0</v>
      </c>
      <c r="J165" s="632">
        <f t="shared" si="42"/>
        <v>0</v>
      </c>
    </row>
    <row r="166" spans="1:10" s="626" customFormat="1" ht="12">
      <c r="A166" s="641">
        <v>5307</v>
      </c>
      <c r="B166" s="635">
        <v>465100</v>
      </c>
      <c r="C166" s="636" t="s">
        <v>59</v>
      </c>
      <c r="D166" s="637">
        <f t="shared" si="39"/>
        <v>0</v>
      </c>
      <c r="E166" s="638"/>
      <c r="F166" s="638"/>
      <c r="G166" s="638"/>
      <c r="H166" s="638"/>
      <c r="I166" s="638"/>
      <c r="J166" s="638"/>
    </row>
    <row r="167" spans="1:10" s="626" customFormat="1" ht="12">
      <c r="A167" s="641">
        <v>5308</v>
      </c>
      <c r="B167" s="635">
        <v>465200</v>
      </c>
      <c r="C167" s="636" t="s">
        <v>60</v>
      </c>
      <c r="D167" s="637">
        <f t="shared" si="39"/>
        <v>0</v>
      </c>
      <c r="E167" s="638"/>
      <c r="F167" s="638"/>
      <c r="G167" s="638"/>
      <c r="H167" s="638"/>
      <c r="I167" s="638"/>
      <c r="J167" s="638"/>
    </row>
    <row r="168" spans="1:10" s="626" customFormat="1" ht="12">
      <c r="A168" s="640">
        <v>5309</v>
      </c>
      <c r="B168" s="629">
        <v>470000</v>
      </c>
      <c r="C168" s="631" t="s">
        <v>846</v>
      </c>
      <c r="D168" s="632">
        <f t="shared" si="39"/>
        <v>0</v>
      </c>
      <c r="E168" s="632">
        <f t="shared" ref="E168:J168" si="43">E169+E173</f>
        <v>0</v>
      </c>
      <c r="F168" s="632">
        <f t="shared" si="43"/>
        <v>0</v>
      </c>
      <c r="G168" s="632">
        <f t="shared" si="43"/>
        <v>0</v>
      </c>
      <c r="H168" s="632">
        <f t="shared" si="43"/>
        <v>0</v>
      </c>
      <c r="I168" s="632">
        <f t="shared" si="43"/>
        <v>0</v>
      </c>
      <c r="J168" s="632">
        <f t="shared" si="43"/>
        <v>0</v>
      </c>
    </row>
    <row r="169" spans="1:10" s="626" customFormat="1" ht="24">
      <c r="A169" s="640">
        <v>5310</v>
      </c>
      <c r="B169" s="629">
        <v>471000</v>
      </c>
      <c r="C169" s="631" t="s">
        <v>847</v>
      </c>
      <c r="D169" s="632">
        <f t="shared" si="39"/>
        <v>0</v>
      </c>
      <c r="E169" s="632">
        <f t="shared" ref="E169:J169" si="44">SUM(E170:E172)</f>
        <v>0</v>
      </c>
      <c r="F169" s="632">
        <f t="shared" si="44"/>
        <v>0</v>
      </c>
      <c r="G169" s="632">
        <f t="shared" si="44"/>
        <v>0</v>
      </c>
      <c r="H169" s="632">
        <f t="shared" si="44"/>
        <v>0</v>
      </c>
      <c r="I169" s="632">
        <f t="shared" si="44"/>
        <v>0</v>
      </c>
      <c r="J169" s="632">
        <f t="shared" si="44"/>
        <v>0</v>
      </c>
    </row>
    <row r="170" spans="1:10" s="626" customFormat="1" ht="24">
      <c r="A170" s="641">
        <v>5311</v>
      </c>
      <c r="B170" s="635">
        <v>471100</v>
      </c>
      <c r="C170" s="636" t="s">
        <v>200</v>
      </c>
      <c r="D170" s="637">
        <f t="shared" si="39"/>
        <v>0</v>
      </c>
      <c r="E170" s="638"/>
      <c r="F170" s="638"/>
      <c r="G170" s="638"/>
      <c r="H170" s="638"/>
      <c r="I170" s="638"/>
      <c r="J170" s="638"/>
    </row>
    <row r="171" spans="1:10" s="626" customFormat="1" ht="24">
      <c r="A171" s="641">
        <v>5312</v>
      </c>
      <c r="B171" s="635">
        <v>471200</v>
      </c>
      <c r="C171" s="636" t="s">
        <v>93</v>
      </c>
      <c r="D171" s="637">
        <f t="shared" si="39"/>
        <v>0</v>
      </c>
      <c r="E171" s="638"/>
      <c r="F171" s="638"/>
      <c r="G171" s="638"/>
      <c r="H171" s="638"/>
      <c r="I171" s="638"/>
      <c r="J171" s="638"/>
    </row>
    <row r="172" spans="1:10" s="626" customFormat="1" ht="24">
      <c r="A172" s="641">
        <v>5313</v>
      </c>
      <c r="B172" s="635">
        <v>471900</v>
      </c>
      <c r="C172" s="636" t="s">
        <v>94</v>
      </c>
      <c r="D172" s="637">
        <f t="shared" si="39"/>
        <v>0</v>
      </c>
      <c r="E172" s="638"/>
      <c r="F172" s="638"/>
      <c r="G172" s="638"/>
      <c r="H172" s="638"/>
      <c r="I172" s="638"/>
      <c r="J172" s="638"/>
    </row>
    <row r="173" spans="1:10" s="626" customFormat="1" ht="12">
      <c r="A173" s="640">
        <v>5314</v>
      </c>
      <c r="B173" s="629">
        <v>472000</v>
      </c>
      <c r="C173" s="631" t="s">
        <v>848</v>
      </c>
      <c r="D173" s="632">
        <f t="shared" si="39"/>
        <v>0</v>
      </c>
      <c r="E173" s="632">
        <f t="shared" ref="E173:J173" si="45">SUM(E174:E182)</f>
        <v>0</v>
      </c>
      <c r="F173" s="632">
        <f t="shared" si="45"/>
        <v>0</v>
      </c>
      <c r="G173" s="632">
        <f t="shared" si="45"/>
        <v>0</v>
      </c>
      <c r="H173" s="632">
        <f t="shared" si="45"/>
        <v>0</v>
      </c>
      <c r="I173" s="632">
        <f t="shared" si="45"/>
        <v>0</v>
      </c>
      <c r="J173" s="632">
        <f t="shared" si="45"/>
        <v>0</v>
      </c>
    </row>
    <row r="174" spans="1:10" s="626" customFormat="1" ht="12">
      <c r="A174" s="641">
        <v>5315</v>
      </c>
      <c r="B174" s="635">
        <v>472100</v>
      </c>
      <c r="C174" s="636" t="s">
        <v>95</v>
      </c>
      <c r="D174" s="637">
        <f t="shared" si="39"/>
        <v>0</v>
      </c>
      <c r="E174" s="638"/>
      <c r="F174" s="638"/>
      <c r="G174" s="638"/>
      <c r="H174" s="638"/>
      <c r="I174" s="638"/>
      <c r="J174" s="638"/>
    </row>
    <row r="175" spans="1:10" s="626" customFormat="1" ht="12">
      <c r="A175" s="641">
        <v>5316</v>
      </c>
      <c r="B175" s="635">
        <v>472200</v>
      </c>
      <c r="C175" s="636" t="s">
        <v>849</v>
      </c>
      <c r="D175" s="637">
        <f t="shared" si="39"/>
        <v>0</v>
      </c>
      <c r="E175" s="638"/>
      <c r="F175" s="638"/>
      <c r="G175" s="638"/>
      <c r="H175" s="638"/>
      <c r="I175" s="638"/>
      <c r="J175" s="638"/>
    </row>
    <row r="176" spans="1:10" s="626" customFormat="1" ht="12">
      <c r="A176" s="641">
        <v>5317</v>
      </c>
      <c r="B176" s="635">
        <v>472300</v>
      </c>
      <c r="C176" s="636" t="s">
        <v>850</v>
      </c>
      <c r="D176" s="637">
        <f t="shared" si="39"/>
        <v>0</v>
      </c>
      <c r="E176" s="638"/>
      <c r="F176" s="638"/>
      <c r="G176" s="638"/>
      <c r="H176" s="638"/>
      <c r="I176" s="638"/>
      <c r="J176" s="638"/>
    </row>
    <row r="177" spans="1:10" s="626" customFormat="1" ht="12">
      <c r="A177" s="641">
        <v>5318</v>
      </c>
      <c r="B177" s="635">
        <v>472400</v>
      </c>
      <c r="C177" s="636" t="s">
        <v>851</v>
      </c>
      <c r="D177" s="637">
        <f t="shared" si="39"/>
        <v>0</v>
      </c>
      <c r="E177" s="638"/>
      <c r="F177" s="638"/>
      <c r="G177" s="638"/>
      <c r="H177" s="638"/>
      <c r="I177" s="638"/>
      <c r="J177" s="638"/>
    </row>
    <row r="178" spans="1:10" s="626" customFormat="1" ht="12">
      <c r="A178" s="641">
        <v>5319</v>
      </c>
      <c r="B178" s="635">
        <v>472500</v>
      </c>
      <c r="C178" s="636" t="s">
        <v>40</v>
      </c>
      <c r="D178" s="637">
        <f t="shared" si="39"/>
        <v>0</v>
      </c>
      <c r="E178" s="638"/>
      <c r="F178" s="638"/>
      <c r="G178" s="638"/>
      <c r="H178" s="638"/>
      <c r="I178" s="638"/>
      <c r="J178" s="638"/>
    </row>
    <row r="179" spans="1:10" s="626" customFormat="1" ht="12">
      <c r="A179" s="641">
        <v>5320</v>
      </c>
      <c r="B179" s="635">
        <v>472600</v>
      </c>
      <c r="C179" s="636" t="s">
        <v>41</v>
      </c>
      <c r="D179" s="637">
        <f t="shared" si="39"/>
        <v>0</v>
      </c>
      <c r="E179" s="638"/>
      <c r="F179" s="638"/>
      <c r="G179" s="638"/>
      <c r="H179" s="638"/>
      <c r="I179" s="638"/>
      <c r="J179" s="638"/>
    </row>
    <row r="180" spans="1:10" s="626" customFormat="1" ht="18" customHeight="1">
      <c r="A180" s="641">
        <v>5321</v>
      </c>
      <c r="B180" s="635">
        <v>472700</v>
      </c>
      <c r="C180" s="636" t="s">
        <v>852</v>
      </c>
      <c r="D180" s="637">
        <f t="shared" si="39"/>
        <v>0</v>
      </c>
      <c r="E180" s="638"/>
      <c r="F180" s="638"/>
      <c r="G180" s="638"/>
      <c r="H180" s="638"/>
      <c r="I180" s="638"/>
      <c r="J180" s="638"/>
    </row>
    <row r="181" spans="1:10" s="626" customFormat="1" ht="24.75" customHeight="1">
      <c r="A181" s="641">
        <v>5322</v>
      </c>
      <c r="B181" s="635">
        <v>472800</v>
      </c>
      <c r="C181" s="636" t="s">
        <v>853</v>
      </c>
      <c r="D181" s="637">
        <f t="shared" si="39"/>
        <v>0</v>
      </c>
      <c r="E181" s="638"/>
      <c r="F181" s="638"/>
      <c r="G181" s="638"/>
      <c r="H181" s="638"/>
      <c r="I181" s="638"/>
      <c r="J181" s="638"/>
    </row>
    <row r="182" spans="1:10" s="626" customFormat="1" ht="23.25" customHeight="1">
      <c r="A182" s="641">
        <v>5323</v>
      </c>
      <c r="B182" s="635">
        <v>472900</v>
      </c>
      <c r="C182" s="636" t="s">
        <v>658</v>
      </c>
      <c r="D182" s="637">
        <f t="shared" si="39"/>
        <v>0</v>
      </c>
      <c r="E182" s="638"/>
      <c r="F182" s="638"/>
      <c r="G182" s="638"/>
      <c r="H182" s="638"/>
      <c r="I182" s="638"/>
      <c r="J182" s="638"/>
    </row>
    <row r="183" spans="1:10" s="626" customFormat="1" ht="12">
      <c r="A183" s="640">
        <v>5324</v>
      </c>
      <c r="B183" s="629">
        <v>480000</v>
      </c>
      <c r="C183" s="631" t="s">
        <v>854</v>
      </c>
      <c r="D183" s="632">
        <f t="shared" si="39"/>
        <v>0</v>
      </c>
      <c r="E183" s="632">
        <f t="shared" ref="E183:J183" si="46">E184+E187+E191+E193+E196+E198</f>
        <v>0</v>
      </c>
      <c r="F183" s="632">
        <f t="shared" si="46"/>
        <v>0</v>
      </c>
      <c r="G183" s="632">
        <f t="shared" si="46"/>
        <v>0</v>
      </c>
      <c r="H183" s="632">
        <f t="shared" si="46"/>
        <v>0</v>
      </c>
      <c r="I183" s="632">
        <f t="shared" si="46"/>
        <v>0</v>
      </c>
      <c r="J183" s="632">
        <f t="shared" si="46"/>
        <v>0</v>
      </c>
    </row>
    <row r="184" spans="1:10" s="626" customFormat="1" ht="12">
      <c r="A184" s="640">
        <v>5325</v>
      </c>
      <c r="B184" s="629">
        <v>481000</v>
      </c>
      <c r="C184" s="631" t="s">
        <v>855</v>
      </c>
      <c r="D184" s="632">
        <f t="shared" si="39"/>
        <v>0</v>
      </c>
      <c r="E184" s="632">
        <f t="shared" ref="E184:J184" si="47">E185+E186</f>
        <v>0</v>
      </c>
      <c r="F184" s="632">
        <f t="shared" si="47"/>
        <v>0</v>
      </c>
      <c r="G184" s="632">
        <f t="shared" si="47"/>
        <v>0</v>
      </c>
      <c r="H184" s="632">
        <f t="shared" si="47"/>
        <v>0</v>
      </c>
      <c r="I184" s="632">
        <f t="shared" si="47"/>
        <v>0</v>
      </c>
      <c r="J184" s="632">
        <f t="shared" si="47"/>
        <v>0</v>
      </c>
    </row>
    <row r="185" spans="1:10" s="626" customFormat="1" ht="24">
      <c r="A185" s="641">
        <v>5326</v>
      </c>
      <c r="B185" s="635">
        <v>481100</v>
      </c>
      <c r="C185" s="636" t="s">
        <v>363</v>
      </c>
      <c r="D185" s="637">
        <f t="shared" si="39"/>
        <v>0</v>
      </c>
      <c r="E185" s="638"/>
      <c r="F185" s="638"/>
      <c r="G185" s="638"/>
      <c r="H185" s="638"/>
      <c r="I185" s="638"/>
      <c r="J185" s="638"/>
    </row>
    <row r="186" spans="1:10" s="626" customFormat="1" ht="12">
      <c r="A186" s="641">
        <v>5327</v>
      </c>
      <c r="B186" s="635">
        <v>481900</v>
      </c>
      <c r="C186" s="636" t="s">
        <v>364</v>
      </c>
      <c r="D186" s="637">
        <f t="shared" si="39"/>
        <v>0</v>
      </c>
      <c r="E186" s="638"/>
      <c r="F186" s="638"/>
      <c r="G186" s="638"/>
      <c r="H186" s="638"/>
      <c r="I186" s="638"/>
      <c r="J186" s="638"/>
    </row>
    <row r="187" spans="1:10" s="626" customFormat="1" ht="12">
      <c r="A187" s="640">
        <v>5328</v>
      </c>
      <c r="B187" s="629">
        <v>482000</v>
      </c>
      <c r="C187" s="631" t="s">
        <v>1818</v>
      </c>
      <c r="D187" s="632">
        <f t="shared" si="39"/>
        <v>0</v>
      </c>
      <c r="E187" s="632">
        <f t="shared" ref="E187:J187" si="48">SUM(E188:E190)</f>
        <v>0</v>
      </c>
      <c r="F187" s="632">
        <f t="shared" si="48"/>
        <v>0</v>
      </c>
      <c r="G187" s="632">
        <f t="shared" si="48"/>
        <v>0</v>
      </c>
      <c r="H187" s="632">
        <f t="shared" si="48"/>
        <v>0</v>
      </c>
      <c r="I187" s="632">
        <f t="shared" si="48"/>
        <v>0</v>
      </c>
      <c r="J187" s="632">
        <f t="shared" si="48"/>
        <v>0</v>
      </c>
    </row>
    <row r="188" spans="1:10" s="626" customFormat="1" ht="12">
      <c r="A188" s="641">
        <v>5329</v>
      </c>
      <c r="B188" s="635">
        <v>482100</v>
      </c>
      <c r="C188" s="636" t="s">
        <v>186</v>
      </c>
      <c r="D188" s="637">
        <f t="shared" si="39"/>
        <v>0</v>
      </c>
      <c r="E188" s="638"/>
      <c r="F188" s="638"/>
      <c r="G188" s="638"/>
      <c r="H188" s="638"/>
      <c r="I188" s="638"/>
      <c r="J188" s="638"/>
    </row>
    <row r="189" spans="1:10" s="626" customFormat="1" ht="12">
      <c r="A189" s="641">
        <v>5330</v>
      </c>
      <c r="B189" s="635">
        <v>482200</v>
      </c>
      <c r="C189" s="636" t="s">
        <v>61</v>
      </c>
      <c r="D189" s="637">
        <f t="shared" si="39"/>
        <v>0</v>
      </c>
      <c r="E189" s="638"/>
      <c r="F189" s="638"/>
      <c r="G189" s="638"/>
      <c r="H189" s="638"/>
      <c r="I189" s="638"/>
      <c r="J189" s="638"/>
    </row>
    <row r="190" spans="1:10" s="626" customFormat="1" ht="12">
      <c r="A190" s="641">
        <v>5331</v>
      </c>
      <c r="B190" s="635">
        <v>482300</v>
      </c>
      <c r="C190" s="636" t="s">
        <v>1816</v>
      </c>
      <c r="D190" s="637">
        <f t="shared" si="39"/>
        <v>0</v>
      </c>
      <c r="E190" s="638"/>
      <c r="F190" s="638"/>
      <c r="G190" s="638"/>
      <c r="H190" s="638"/>
      <c r="I190" s="638"/>
      <c r="J190" s="638"/>
    </row>
    <row r="191" spans="1:10" s="626" customFormat="1" ht="12">
      <c r="A191" s="640">
        <v>5332</v>
      </c>
      <c r="B191" s="629">
        <v>483000</v>
      </c>
      <c r="C191" s="631" t="s">
        <v>857</v>
      </c>
      <c r="D191" s="632">
        <f t="shared" si="39"/>
        <v>0</v>
      </c>
      <c r="E191" s="632">
        <f t="shared" ref="E191:J191" si="49">E192</f>
        <v>0</v>
      </c>
      <c r="F191" s="632">
        <f t="shared" si="49"/>
        <v>0</v>
      </c>
      <c r="G191" s="632">
        <f t="shared" si="49"/>
        <v>0</v>
      </c>
      <c r="H191" s="632">
        <f t="shared" si="49"/>
        <v>0</v>
      </c>
      <c r="I191" s="632">
        <f t="shared" si="49"/>
        <v>0</v>
      </c>
      <c r="J191" s="632">
        <f t="shared" si="49"/>
        <v>0</v>
      </c>
    </row>
    <row r="192" spans="1:10" s="626" customFormat="1" ht="12">
      <c r="A192" s="641">
        <v>5333</v>
      </c>
      <c r="B192" s="635">
        <v>483100</v>
      </c>
      <c r="C192" s="636" t="s">
        <v>0</v>
      </c>
      <c r="D192" s="637">
        <f t="shared" si="39"/>
        <v>0</v>
      </c>
      <c r="E192" s="638"/>
      <c r="F192" s="638"/>
      <c r="G192" s="638"/>
      <c r="H192" s="638"/>
      <c r="I192" s="638"/>
      <c r="J192" s="638"/>
    </row>
    <row r="193" spans="1:10" s="626" customFormat="1" ht="36">
      <c r="A193" s="640">
        <v>5334</v>
      </c>
      <c r="B193" s="629">
        <v>484000</v>
      </c>
      <c r="C193" s="631" t="s">
        <v>858</v>
      </c>
      <c r="D193" s="632">
        <f t="shared" si="39"/>
        <v>0</v>
      </c>
      <c r="E193" s="632">
        <f t="shared" ref="E193:J193" si="50">E194+E195</f>
        <v>0</v>
      </c>
      <c r="F193" s="632">
        <f t="shared" si="50"/>
        <v>0</v>
      </c>
      <c r="G193" s="632">
        <f t="shared" si="50"/>
        <v>0</v>
      </c>
      <c r="H193" s="632">
        <f t="shared" si="50"/>
        <v>0</v>
      </c>
      <c r="I193" s="632">
        <f t="shared" si="50"/>
        <v>0</v>
      </c>
      <c r="J193" s="632">
        <f t="shared" si="50"/>
        <v>0</v>
      </c>
    </row>
    <row r="194" spans="1:10" s="626" customFormat="1" ht="24">
      <c r="A194" s="641">
        <v>5335</v>
      </c>
      <c r="B194" s="635">
        <v>484100</v>
      </c>
      <c r="C194" s="636" t="s">
        <v>581</v>
      </c>
      <c r="D194" s="637">
        <f t="shared" si="39"/>
        <v>0</v>
      </c>
      <c r="E194" s="638"/>
      <c r="F194" s="638"/>
      <c r="G194" s="638"/>
      <c r="H194" s="638"/>
      <c r="I194" s="638"/>
      <c r="J194" s="638"/>
    </row>
    <row r="195" spans="1:10" s="626" customFormat="1" ht="12">
      <c r="A195" s="641">
        <v>5336</v>
      </c>
      <c r="B195" s="635">
        <v>484200</v>
      </c>
      <c r="C195" s="636" t="s">
        <v>455</v>
      </c>
      <c r="D195" s="637">
        <f t="shared" si="39"/>
        <v>0</v>
      </c>
      <c r="E195" s="638"/>
      <c r="F195" s="638"/>
      <c r="G195" s="638"/>
      <c r="H195" s="638"/>
      <c r="I195" s="638"/>
      <c r="J195" s="638"/>
    </row>
    <row r="196" spans="1:10" s="626" customFormat="1" ht="24">
      <c r="A196" s="640">
        <v>5337</v>
      </c>
      <c r="B196" s="629">
        <v>485000</v>
      </c>
      <c r="C196" s="631" t="s">
        <v>859</v>
      </c>
      <c r="D196" s="632">
        <f t="shared" si="39"/>
        <v>0</v>
      </c>
      <c r="E196" s="632">
        <f t="shared" ref="E196:J196" si="51">E197</f>
        <v>0</v>
      </c>
      <c r="F196" s="632">
        <f t="shared" si="51"/>
        <v>0</v>
      </c>
      <c r="G196" s="632">
        <f t="shared" si="51"/>
        <v>0</v>
      </c>
      <c r="H196" s="632">
        <f t="shared" si="51"/>
        <v>0</v>
      </c>
      <c r="I196" s="632">
        <f t="shared" si="51"/>
        <v>0</v>
      </c>
      <c r="J196" s="632">
        <f t="shared" si="51"/>
        <v>0</v>
      </c>
    </row>
    <row r="197" spans="1:10" s="626" customFormat="1" ht="12">
      <c r="A197" s="641">
        <v>5338</v>
      </c>
      <c r="B197" s="635">
        <v>485100</v>
      </c>
      <c r="C197" s="636" t="s">
        <v>860</v>
      </c>
      <c r="D197" s="637">
        <f t="shared" si="39"/>
        <v>0</v>
      </c>
      <c r="E197" s="638"/>
      <c r="F197" s="638"/>
      <c r="G197" s="638"/>
      <c r="H197" s="638"/>
      <c r="I197" s="638"/>
      <c r="J197" s="638"/>
    </row>
    <row r="198" spans="1:10" s="626" customFormat="1" ht="24">
      <c r="A198" s="640">
        <v>5339</v>
      </c>
      <c r="B198" s="629">
        <v>489000</v>
      </c>
      <c r="C198" s="631" t="s">
        <v>861</v>
      </c>
      <c r="D198" s="632">
        <f t="shared" si="39"/>
        <v>0</v>
      </c>
      <c r="E198" s="632">
        <f t="shared" ref="E198:J198" si="52">E199</f>
        <v>0</v>
      </c>
      <c r="F198" s="632">
        <f t="shared" si="52"/>
        <v>0</v>
      </c>
      <c r="G198" s="632">
        <f t="shared" si="52"/>
        <v>0</v>
      </c>
      <c r="H198" s="632">
        <f t="shared" si="52"/>
        <v>0</v>
      </c>
      <c r="I198" s="632">
        <f t="shared" si="52"/>
        <v>0</v>
      </c>
      <c r="J198" s="632">
        <f t="shared" si="52"/>
        <v>0</v>
      </c>
    </row>
    <row r="199" spans="1:10" s="626" customFormat="1" ht="24">
      <c r="A199" s="641">
        <v>5340</v>
      </c>
      <c r="B199" s="635">
        <v>489100</v>
      </c>
      <c r="C199" s="636" t="s">
        <v>582</v>
      </c>
      <c r="D199" s="637">
        <f t="shared" si="39"/>
        <v>0</v>
      </c>
      <c r="E199" s="638"/>
      <c r="F199" s="638"/>
      <c r="G199" s="638"/>
      <c r="H199" s="638"/>
      <c r="I199" s="638"/>
      <c r="J199" s="638"/>
    </row>
    <row r="200" spans="1:10" s="626" customFormat="1" ht="24">
      <c r="A200" s="640">
        <v>5341</v>
      </c>
      <c r="B200" s="629">
        <v>500000</v>
      </c>
      <c r="C200" s="631" t="s">
        <v>862</v>
      </c>
      <c r="D200" s="632">
        <f t="shared" si="39"/>
        <v>0</v>
      </c>
      <c r="E200" s="632">
        <f t="shared" ref="E200:J200" si="53">E201+E223+E232+E235+E243</f>
        <v>0</v>
      </c>
      <c r="F200" s="632">
        <f t="shared" si="53"/>
        <v>0</v>
      </c>
      <c r="G200" s="632">
        <f t="shared" si="53"/>
        <v>0</v>
      </c>
      <c r="H200" s="632">
        <f t="shared" si="53"/>
        <v>0</v>
      </c>
      <c r="I200" s="632">
        <f t="shared" si="53"/>
        <v>0</v>
      </c>
      <c r="J200" s="632">
        <f t="shared" si="53"/>
        <v>0</v>
      </c>
    </row>
    <row r="201" spans="1:10" s="626" customFormat="1" ht="12">
      <c r="A201" s="640">
        <v>5342</v>
      </c>
      <c r="B201" s="629">
        <v>510000</v>
      </c>
      <c r="C201" s="631" t="s">
        <v>863</v>
      </c>
      <c r="D201" s="632">
        <f t="shared" si="39"/>
        <v>0</v>
      </c>
      <c r="E201" s="632">
        <f t="shared" ref="E201:J201" si="54">E202+E207+E217+E219+E221</f>
        <v>0</v>
      </c>
      <c r="F201" s="632">
        <f t="shared" si="54"/>
        <v>0</v>
      </c>
      <c r="G201" s="632">
        <f t="shared" si="54"/>
        <v>0</v>
      </c>
      <c r="H201" s="632">
        <f t="shared" si="54"/>
        <v>0</v>
      </c>
      <c r="I201" s="632">
        <f t="shared" si="54"/>
        <v>0</v>
      </c>
      <c r="J201" s="632">
        <f t="shared" si="54"/>
        <v>0</v>
      </c>
    </row>
    <row r="202" spans="1:10" s="626" customFormat="1" ht="12">
      <c r="A202" s="640">
        <v>5343</v>
      </c>
      <c r="B202" s="629">
        <v>511000</v>
      </c>
      <c r="C202" s="631" t="s">
        <v>864</v>
      </c>
      <c r="D202" s="632">
        <f t="shared" si="39"/>
        <v>0</v>
      </c>
      <c r="E202" s="632">
        <f t="shared" ref="E202:J202" si="55">SUM(E203:E206)</f>
        <v>0</v>
      </c>
      <c r="F202" s="632">
        <f t="shared" si="55"/>
        <v>0</v>
      </c>
      <c r="G202" s="632">
        <f t="shared" si="55"/>
        <v>0</v>
      </c>
      <c r="H202" s="632">
        <f t="shared" si="55"/>
        <v>0</v>
      </c>
      <c r="I202" s="632">
        <f t="shared" si="55"/>
        <v>0</v>
      </c>
      <c r="J202" s="632">
        <f t="shared" si="55"/>
        <v>0</v>
      </c>
    </row>
    <row r="203" spans="1:10" s="626" customFormat="1" ht="12">
      <c r="A203" s="641">
        <v>5344</v>
      </c>
      <c r="B203" s="635">
        <v>511100</v>
      </c>
      <c r="C203" s="636" t="s">
        <v>571</v>
      </c>
      <c r="D203" s="637">
        <f t="shared" si="39"/>
        <v>0</v>
      </c>
      <c r="E203" s="638"/>
      <c r="F203" s="638"/>
      <c r="G203" s="638"/>
      <c r="H203" s="638"/>
      <c r="I203" s="638"/>
      <c r="J203" s="638"/>
    </row>
    <row r="204" spans="1:10" s="626" customFormat="1" ht="12">
      <c r="A204" s="641">
        <v>5345</v>
      </c>
      <c r="B204" s="635">
        <v>511200</v>
      </c>
      <c r="C204" s="636" t="s">
        <v>572</v>
      </c>
      <c r="D204" s="637">
        <f t="shared" si="39"/>
        <v>0</v>
      </c>
      <c r="E204" s="638"/>
      <c r="F204" s="638"/>
      <c r="G204" s="638"/>
      <c r="H204" s="638"/>
      <c r="I204" s="638"/>
      <c r="J204" s="638"/>
    </row>
    <row r="205" spans="1:10" s="626" customFormat="1" ht="12">
      <c r="A205" s="641">
        <v>5346</v>
      </c>
      <c r="B205" s="635">
        <v>511300</v>
      </c>
      <c r="C205" s="636" t="s">
        <v>573</v>
      </c>
      <c r="D205" s="637">
        <f t="shared" si="39"/>
        <v>0</v>
      </c>
      <c r="E205" s="638"/>
      <c r="F205" s="638"/>
      <c r="G205" s="638"/>
      <c r="H205" s="638"/>
      <c r="I205" s="638"/>
      <c r="J205" s="638"/>
    </row>
    <row r="206" spans="1:10" s="626" customFormat="1" ht="12">
      <c r="A206" s="641">
        <v>5347</v>
      </c>
      <c r="B206" s="635">
        <v>511400</v>
      </c>
      <c r="C206" s="636" t="s">
        <v>574</v>
      </c>
      <c r="D206" s="637">
        <f t="shared" si="39"/>
        <v>0</v>
      </c>
      <c r="E206" s="638"/>
      <c r="F206" s="638"/>
      <c r="G206" s="638"/>
      <c r="H206" s="638"/>
      <c r="I206" s="638"/>
      <c r="J206" s="638"/>
    </row>
    <row r="207" spans="1:10" s="626" customFormat="1" ht="12">
      <c r="A207" s="640">
        <v>5348</v>
      </c>
      <c r="B207" s="629">
        <v>512000</v>
      </c>
      <c r="C207" s="631" t="s">
        <v>865</v>
      </c>
      <c r="D207" s="632">
        <f t="shared" si="39"/>
        <v>0</v>
      </c>
      <c r="E207" s="632">
        <f t="shared" ref="E207:J207" si="56">SUM(E208:E216)</f>
        <v>0</v>
      </c>
      <c r="F207" s="632">
        <f t="shared" si="56"/>
        <v>0</v>
      </c>
      <c r="G207" s="632">
        <f t="shared" si="56"/>
        <v>0</v>
      </c>
      <c r="H207" s="632">
        <f t="shared" si="56"/>
        <v>0</v>
      </c>
      <c r="I207" s="632">
        <f t="shared" si="56"/>
        <v>0</v>
      </c>
      <c r="J207" s="632">
        <f t="shared" si="56"/>
        <v>0</v>
      </c>
    </row>
    <row r="208" spans="1:10" s="626" customFormat="1" ht="12">
      <c r="A208" s="641">
        <v>5349</v>
      </c>
      <c r="B208" s="635">
        <v>512100</v>
      </c>
      <c r="C208" s="636" t="s">
        <v>575</v>
      </c>
      <c r="D208" s="637">
        <f t="shared" si="39"/>
        <v>0</v>
      </c>
      <c r="E208" s="638"/>
      <c r="F208" s="638"/>
      <c r="G208" s="638"/>
      <c r="H208" s="638"/>
      <c r="I208" s="638"/>
      <c r="J208" s="638"/>
    </row>
    <row r="209" spans="1:10" s="626" customFormat="1" ht="12">
      <c r="A209" s="641">
        <v>5350</v>
      </c>
      <c r="B209" s="635">
        <v>512200</v>
      </c>
      <c r="C209" s="636" t="s">
        <v>183</v>
      </c>
      <c r="D209" s="637">
        <f t="shared" si="39"/>
        <v>0</v>
      </c>
      <c r="E209" s="638"/>
      <c r="F209" s="638"/>
      <c r="G209" s="638"/>
      <c r="H209" s="638"/>
      <c r="I209" s="638"/>
      <c r="J209" s="638"/>
    </row>
    <row r="210" spans="1:10" s="626" customFormat="1" ht="12">
      <c r="A210" s="641">
        <v>5351</v>
      </c>
      <c r="B210" s="635">
        <v>512300</v>
      </c>
      <c r="C210" s="636" t="s">
        <v>184</v>
      </c>
      <c r="D210" s="637">
        <f t="shared" si="39"/>
        <v>0</v>
      </c>
      <c r="E210" s="638"/>
      <c r="F210" s="638"/>
      <c r="G210" s="638"/>
      <c r="H210" s="638"/>
      <c r="I210" s="638"/>
      <c r="J210" s="638"/>
    </row>
    <row r="211" spans="1:10" s="626" customFormat="1" ht="12">
      <c r="A211" s="641">
        <v>5352</v>
      </c>
      <c r="B211" s="635">
        <v>512400</v>
      </c>
      <c r="C211" s="636" t="s">
        <v>346</v>
      </c>
      <c r="D211" s="637">
        <f t="shared" si="39"/>
        <v>0</v>
      </c>
      <c r="E211" s="638"/>
      <c r="F211" s="638"/>
      <c r="G211" s="638"/>
      <c r="H211" s="638"/>
      <c r="I211" s="638"/>
      <c r="J211" s="638"/>
    </row>
    <row r="212" spans="1:10" s="626" customFormat="1" ht="12">
      <c r="A212" s="641">
        <v>5353</v>
      </c>
      <c r="B212" s="635">
        <v>512500</v>
      </c>
      <c r="C212" s="636" t="s">
        <v>185</v>
      </c>
      <c r="D212" s="637">
        <f t="shared" si="39"/>
        <v>0</v>
      </c>
      <c r="E212" s="638"/>
      <c r="F212" s="638"/>
      <c r="G212" s="638"/>
      <c r="H212" s="638"/>
      <c r="I212" s="638"/>
      <c r="J212" s="638"/>
    </row>
    <row r="213" spans="1:10" s="626" customFormat="1" ht="12">
      <c r="A213" s="641">
        <v>5354</v>
      </c>
      <c r="B213" s="635">
        <v>512600</v>
      </c>
      <c r="C213" s="636" t="s">
        <v>754</v>
      </c>
      <c r="D213" s="637">
        <f t="shared" si="39"/>
        <v>0</v>
      </c>
      <c r="E213" s="638"/>
      <c r="F213" s="638"/>
      <c r="G213" s="638"/>
      <c r="H213" s="638"/>
      <c r="I213" s="638"/>
      <c r="J213" s="638"/>
    </row>
    <row r="214" spans="1:10" s="626" customFormat="1" ht="12">
      <c r="A214" s="641">
        <v>5355</v>
      </c>
      <c r="B214" s="635">
        <v>512700</v>
      </c>
      <c r="C214" s="636" t="s">
        <v>103</v>
      </c>
      <c r="D214" s="637">
        <f t="shared" si="39"/>
        <v>0</v>
      </c>
      <c r="E214" s="638"/>
      <c r="F214" s="638"/>
      <c r="G214" s="638"/>
      <c r="H214" s="638"/>
      <c r="I214" s="638"/>
      <c r="J214" s="638"/>
    </row>
    <row r="215" spans="1:10" s="626" customFormat="1" ht="12">
      <c r="A215" s="641">
        <v>5356</v>
      </c>
      <c r="B215" s="635">
        <v>512800</v>
      </c>
      <c r="C215" s="636" t="s">
        <v>104</v>
      </c>
      <c r="D215" s="637">
        <f t="shared" si="39"/>
        <v>0</v>
      </c>
      <c r="E215" s="638"/>
      <c r="F215" s="638"/>
      <c r="G215" s="638"/>
      <c r="H215" s="638"/>
      <c r="I215" s="638"/>
      <c r="J215" s="638"/>
    </row>
    <row r="216" spans="1:10" s="626" customFormat="1" ht="12">
      <c r="A216" s="641">
        <v>5357</v>
      </c>
      <c r="B216" s="635">
        <v>512900</v>
      </c>
      <c r="C216" s="636" t="s">
        <v>576</v>
      </c>
      <c r="D216" s="637">
        <f t="shared" si="39"/>
        <v>0</v>
      </c>
      <c r="E216" s="638"/>
      <c r="F216" s="638"/>
      <c r="G216" s="638"/>
      <c r="H216" s="638"/>
      <c r="I216" s="638"/>
      <c r="J216" s="638"/>
    </row>
    <row r="217" spans="1:10" s="626" customFormat="1" ht="12">
      <c r="A217" s="640">
        <v>5358</v>
      </c>
      <c r="B217" s="629">
        <v>513000</v>
      </c>
      <c r="C217" s="631" t="s">
        <v>866</v>
      </c>
      <c r="D217" s="632">
        <f t="shared" si="39"/>
        <v>0</v>
      </c>
      <c r="E217" s="632">
        <f t="shared" ref="E217:J217" si="57">E218</f>
        <v>0</v>
      </c>
      <c r="F217" s="632">
        <f t="shared" si="57"/>
        <v>0</v>
      </c>
      <c r="G217" s="632">
        <f t="shared" si="57"/>
        <v>0</v>
      </c>
      <c r="H217" s="632">
        <f t="shared" si="57"/>
        <v>0</v>
      </c>
      <c r="I217" s="632">
        <f t="shared" si="57"/>
        <v>0</v>
      </c>
      <c r="J217" s="632">
        <f t="shared" si="57"/>
        <v>0</v>
      </c>
    </row>
    <row r="218" spans="1:10" s="626" customFormat="1" ht="12">
      <c r="A218" s="641">
        <v>5359</v>
      </c>
      <c r="B218" s="635">
        <v>513100</v>
      </c>
      <c r="C218" s="636" t="s">
        <v>583</v>
      </c>
      <c r="D218" s="637">
        <f t="shared" si="39"/>
        <v>0</v>
      </c>
      <c r="E218" s="638"/>
      <c r="F218" s="638"/>
      <c r="G218" s="638"/>
      <c r="H218" s="638"/>
      <c r="I218" s="638"/>
      <c r="J218" s="638"/>
    </row>
    <row r="219" spans="1:10" s="626" customFormat="1" ht="12">
      <c r="A219" s="640">
        <v>5360</v>
      </c>
      <c r="B219" s="629">
        <v>514000</v>
      </c>
      <c r="C219" s="631" t="s">
        <v>867</v>
      </c>
      <c r="D219" s="632">
        <f t="shared" si="39"/>
        <v>0</v>
      </c>
      <c r="E219" s="632">
        <f t="shared" ref="E219:J219" si="58">E220</f>
        <v>0</v>
      </c>
      <c r="F219" s="632">
        <f t="shared" si="58"/>
        <v>0</v>
      </c>
      <c r="G219" s="632">
        <f t="shared" si="58"/>
        <v>0</v>
      </c>
      <c r="H219" s="632">
        <f t="shared" si="58"/>
        <v>0</v>
      </c>
      <c r="I219" s="632">
        <f t="shared" si="58"/>
        <v>0</v>
      </c>
      <c r="J219" s="632">
        <f t="shared" si="58"/>
        <v>0</v>
      </c>
    </row>
    <row r="220" spans="1:10" s="626" customFormat="1" ht="12">
      <c r="A220" s="641">
        <v>5361</v>
      </c>
      <c r="B220" s="635">
        <v>514100</v>
      </c>
      <c r="C220" s="636" t="s">
        <v>577</v>
      </c>
      <c r="D220" s="637">
        <f t="shared" si="39"/>
        <v>0</v>
      </c>
      <c r="E220" s="638"/>
      <c r="F220" s="638"/>
      <c r="G220" s="638"/>
      <c r="H220" s="638"/>
      <c r="I220" s="638"/>
      <c r="J220" s="638"/>
    </row>
    <row r="221" spans="1:10" s="626" customFormat="1" ht="12">
      <c r="A221" s="640">
        <v>5362</v>
      </c>
      <c r="B221" s="629">
        <v>515000</v>
      </c>
      <c r="C221" s="631" t="s">
        <v>868</v>
      </c>
      <c r="D221" s="632">
        <f t="shared" si="39"/>
        <v>0</v>
      </c>
      <c r="E221" s="632">
        <f t="shared" ref="E221:J221" si="59">E222</f>
        <v>0</v>
      </c>
      <c r="F221" s="632">
        <f t="shared" si="59"/>
        <v>0</v>
      </c>
      <c r="G221" s="632">
        <f t="shared" si="59"/>
        <v>0</v>
      </c>
      <c r="H221" s="632">
        <f t="shared" si="59"/>
        <v>0</v>
      </c>
      <c r="I221" s="632">
        <f t="shared" si="59"/>
        <v>0</v>
      </c>
      <c r="J221" s="632">
        <f t="shared" si="59"/>
        <v>0</v>
      </c>
    </row>
    <row r="222" spans="1:10" s="626" customFormat="1" ht="12">
      <c r="A222" s="641">
        <v>5363</v>
      </c>
      <c r="B222" s="635">
        <v>515100</v>
      </c>
      <c r="C222" s="636" t="s">
        <v>462</v>
      </c>
      <c r="D222" s="637">
        <f t="shared" si="39"/>
        <v>0</v>
      </c>
      <c r="E222" s="638"/>
      <c r="F222" s="638"/>
      <c r="G222" s="638"/>
      <c r="H222" s="638"/>
      <c r="I222" s="638"/>
      <c r="J222" s="638"/>
    </row>
    <row r="223" spans="1:10" s="626" customFormat="1" ht="12">
      <c r="A223" s="640">
        <v>5364</v>
      </c>
      <c r="B223" s="629">
        <v>520000</v>
      </c>
      <c r="C223" s="631" t="s">
        <v>869</v>
      </c>
      <c r="D223" s="632">
        <f t="shared" ref="D223:D288" si="60">SUM(E223:J223)</f>
        <v>0</v>
      </c>
      <c r="E223" s="632">
        <f t="shared" ref="E223:J223" si="61">E224+E226+E230</f>
        <v>0</v>
      </c>
      <c r="F223" s="632">
        <f t="shared" si="61"/>
        <v>0</v>
      </c>
      <c r="G223" s="632">
        <f t="shared" si="61"/>
        <v>0</v>
      </c>
      <c r="H223" s="632">
        <f t="shared" si="61"/>
        <v>0</v>
      </c>
      <c r="I223" s="632">
        <f t="shared" si="61"/>
        <v>0</v>
      </c>
      <c r="J223" s="632">
        <f t="shared" si="61"/>
        <v>0</v>
      </c>
    </row>
    <row r="224" spans="1:10" s="626" customFormat="1" ht="12">
      <c r="A224" s="640">
        <v>5365</v>
      </c>
      <c r="B224" s="629">
        <v>521000</v>
      </c>
      <c r="C224" s="631" t="s">
        <v>870</v>
      </c>
      <c r="D224" s="632">
        <f t="shared" si="60"/>
        <v>0</v>
      </c>
      <c r="E224" s="632">
        <f t="shared" ref="E224:J224" si="62">E225</f>
        <v>0</v>
      </c>
      <c r="F224" s="632">
        <f t="shared" si="62"/>
        <v>0</v>
      </c>
      <c r="G224" s="632">
        <f t="shared" si="62"/>
        <v>0</v>
      </c>
      <c r="H224" s="632">
        <f t="shared" si="62"/>
        <v>0</v>
      </c>
      <c r="I224" s="632">
        <f t="shared" si="62"/>
        <v>0</v>
      </c>
      <c r="J224" s="632">
        <f t="shared" si="62"/>
        <v>0</v>
      </c>
    </row>
    <row r="225" spans="1:10" s="626" customFormat="1" ht="12">
      <c r="A225" s="641">
        <v>5366</v>
      </c>
      <c r="B225" s="635">
        <v>521100</v>
      </c>
      <c r="C225" s="636" t="s">
        <v>334</v>
      </c>
      <c r="D225" s="637">
        <f t="shared" si="60"/>
        <v>0</v>
      </c>
      <c r="E225" s="638"/>
      <c r="F225" s="638"/>
      <c r="G225" s="638"/>
      <c r="H225" s="638"/>
      <c r="I225" s="638"/>
      <c r="J225" s="638"/>
    </row>
    <row r="226" spans="1:10" s="626" customFormat="1" ht="12">
      <c r="A226" s="640">
        <v>5367</v>
      </c>
      <c r="B226" s="629">
        <v>522000</v>
      </c>
      <c r="C226" s="631" t="s">
        <v>871</v>
      </c>
      <c r="D226" s="632">
        <f t="shared" si="60"/>
        <v>0</v>
      </c>
      <c r="E226" s="632">
        <f t="shared" ref="E226:J226" si="63">SUM(E227:E229)</f>
        <v>0</v>
      </c>
      <c r="F226" s="632">
        <f t="shared" si="63"/>
        <v>0</v>
      </c>
      <c r="G226" s="632">
        <f t="shared" si="63"/>
        <v>0</v>
      </c>
      <c r="H226" s="632">
        <f t="shared" si="63"/>
        <v>0</v>
      </c>
      <c r="I226" s="632">
        <f t="shared" si="63"/>
        <v>0</v>
      </c>
      <c r="J226" s="632">
        <f t="shared" si="63"/>
        <v>0</v>
      </c>
    </row>
    <row r="227" spans="1:10" s="626" customFormat="1" ht="12">
      <c r="A227" s="641">
        <v>5368</v>
      </c>
      <c r="B227" s="635">
        <v>522100</v>
      </c>
      <c r="C227" s="636" t="s">
        <v>536</v>
      </c>
      <c r="D227" s="637">
        <f t="shared" si="60"/>
        <v>0</v>
      </c>
      <c r="E227" s="638"/>
      <c r="F227" s="638"/>
      <c r="G227" s="638"/>
      <c r="H227" s="638"/>
      <c r="I227" s="638"/>
      <c r="J227" s="638"/>
    </row>
    <row r="228" spans="1:10" s="626" customFormat="1" ht="12">
      <c r="A228" s="641">
        <v>5369</v>
      </c>
      <c r="B228" s="635">
        <v>522200</v>
      </c>
      <c r="C228" s="636" t="s">
        <v>328</v>
      </c>
      <c r="D228" s="637">
        <f t="shared" si="60"/>
        <v>0</v>
      </c>
      <c r="E228" s="638"/>
      <c r="F228" s="638"/>
      <c r="G228" s="638"/>
      <c r="H228" s="638"/>
      <c r="I228" s="638"/>
      <c r="J228" s="638"/>
    </row>
    <row r="229" spans="1:10" s="626" customFormat="1" ht="12">
      <c r="A229" s="641">
        <v>5370</v>
      </c>
      <c r="B229" s="635">
        <v>522300</v>
      </c>
      <c r="C229" s="636" t="s">
        <v>329</v>
      </c>
      <c r="D229" s="637">
        <f t="shared" si="60"/>
        <v>0</v>
      </c>
      <c r="E229" s="638"/>
      <c r="F229" s="638"/>
      <c r="G229" s="638"/>
      <c r="H229" s="638"/>
      <c r="I229" s="638"/>
      <c r="J229" s="638"/>
    </row>
    <row r="230" spans="1:10" s="626" customFormat="1" ht="12">
      <c r="A230" s="640">
        <v>5371</v>
      </c>
      <c r="B230" s="629">
        <v>523000</v>
      </c>
      <c r="C230" s="631" t="s">
        <v>872</v>
      </c>
      <c r="D230" s="632">
        <f t="shared" si="60"/>
        <v>0</v>
      </c>
      <c r="E230" s="632">
        <f t="shared" ref="E230:J230" si="64">E231</f>
        <v>0</v>
      </c>
      <c r="F230" s="632">
        <f t="shared" si="64"/>
        <v>0</v>
      </c>
      <c r="G230" s="632">
        <f t="shared" si="64"/>
        <v>0</v>
      </c>
      <c r="H230" s="632">
        <f t="shared" si="64"/>
        <v>0</v>
      </c>
      <c r="I230" s="632">
        <f t="shared" si="64"/>
        <v>0</v>
      </c>
      <c r="J230" s="632">
        <f t="shared" si="64"/>
        <v>0</v>
      </c>
    </row>
    <row r="231" spans="1:10" s="626" customFormat="1" ht="12">
      <c r="A231" s="641">
        <v>5372</v>
      </c>
      <c r="B231" s="635">
        <v>523100</v>
      </c>
      <c r="C231" s="636" t="s">
        <v>330</v>
      </c>
      <c r="D231" s="637">
        <f t="shared" si="60"/>
        <v>0</v>
      </c>
      <c r="E231" s="638"/>
      <c r="F231" s="638"/>
      <c r="G231" s="638"/>
      <c r="H231" s="638"/>
      <c r="I231" s="638"/>
      <c r="J231" s="638"/>
    </row>
    <row r="232" spans="1:10" s="626" customFormat="1" ht="12">
      <c r="A232" s="640">
        <v>5373</v>
      </c>
      <c r="B232" s="629">
        <v>530000</v>
      </c>
      <c r="C232" s="631" t="s">
        <v>873</v>
      </c>
      <c r="D232" s="632">
        <f t="shared" si="60"/>
        <v>0</v>
      </c>
      <c r="E232" s="632">
        <f t="shared" ref="E232:J233" si="65">E233</f>
        <v>0</v>
      </c>
      <c r="F232" s="632">
        <f t="shared" si="65"/>
        <v>0</v>
      </c>
      <c r="G232" s="632">
        <f t="shared" si="65"/>
        <v>0</v>
      </c>
      <c r="H232" s="632">
        <f t="shared" si="65"/>
        <v>0</v>
      </c>
      <c r="I232" s="632">
        <f t="shared" si="65"/>
        <v>0</v>
      </c>
      <c r="J232" s="632">
        <f t="shared" si="65"/>
        <v>0</v>
      </c>
    </row>
    <row r="233" spans="1:10" s="626" customFormat="1" ht="12">
      <c r="A233" s="640">
        <v>5374</v>
      </c>
      <c r="B233" s="629">
        <v>531000</v>
      </c>
      <c r="C233" s="631" t="s">
        <v>874</v>
      </c>
      <c r="D233" s="632">
        <f t="shared" si="60"/>
        <v>0</v>
      </c>
      <c r="E233" s="632">
        <f t="shared" si="65"/>
        <v>0</v>
      </c>
      <c r="F233" s="632">
        <f t="shared" si="65"/>
        <v>0</v>
      </c>
      <c r="G233" s="632">
        <f t="shared" si="65"/>
        <v>0</v>
      </c>
      <c r="H233" s="632">
        <f t="shared" si="65"/>
        <v>0</v>
      </c>
      <c r="I233" s="632">
        <f t="shared" si="65"/>
        <v>0</v>
      </c>
      <c r="J233" s="632">
        <f t="shared" si="65"/>
        <v>0</v>
      </c>
    </row>
    <row r="234" spans="1:10" s="626" customFormat="1" ht="12">
      <c r="A234" s="641">
        <v>5375</v>
      </c>
      <c r="B234" s="635">
        <v>531100</v>
      </c>
      <c r="C234" s="636" t="s">
        <v>437</v>
      </c>
      <c r="D234" s="637">
        <f t="shared" si="60"/>
        <v>0</v>
      </c>
      <c r="E234" s="638"/>
      <c r="F234" s="638"/>
      <c r="G234" s="638"/>
      <c r="H234" s="638"/>
      <c r="I234" s="638"/>
      <c r="J234" s="638"/>
    </row>
    <row r="235" spans="1:10" s="626" customFormat="1" ht="12">
      <c r="A235" s="640">
        <v>5376</v>
      </c>
      <c r="B235" s="629">
        <v>540000</v>
      </c>
      <c r="C235" s="631" t="s">
        <v>875</v>
      </c>
      <c r="D235" s="632">
        <f t="shared" si="60"/>
        <v>0</v>
      </c>
      <c r="E235" s="632">
        <f t="shared" ref="E235:J235" si="66">E236+E238+E240</f>
        <v>0</v>
      </c>
      <c r="F235" s="632">
        <f t="shared" si="66"/>
        <v>0</v>
      </c>
      <c r="G235" s="632">
        <f t="shared" si="66"/>
        <v>0</v>
      </c>
      <c r="H235" s="632">
        <f t="shared" si="66"/>
        <v>0</v>
      </c>
      <c r="I235" s="632">
        <f t="shared" si="66"/>
        <v>0</v>
      </c>
      <c r="J235" s="632">
        <f t="shared" si="66"/>
        <v>0</v>
      </c>
    </row>
    <row r="236" spans="1:10" s="626" customFormat="1" ht="12">
      <c r="A236" s="640">
        <v>5377</v>
      </c>
      <c r="B236" s="629">
        <v>541000</v>
      </c>
      <c r="C236" s="631" t="s">
        <v>876</v>
      </c>
      <c r="D236" s="632">
        <f t="shared" si="60"/>
        <v>0</v>
      </c>
      <c r="E236" s="632">
        <f t="shared" ref="E236:J236" si="67">E237</f>
        <v>0</v>
      </c>
      <c r="F236" s="632">
        <f t="shared" si="67"/>
        <v>0</v>
      </c>
      <c r="G236" s="632">
        <f t="shared" si="67"/>
        <v>0</v>
      </c>
      <c r="H236" s="632">
        <f t="shared" si="67"/>
        <v>0</v>
      </c>
      <c r="I236" s="632">
        <f t="shared" si="67"/>
        <v>0</v>
      </c>
      <c r="J236" s="632">
        <f t="shared" si="67"/>
        <v>0</v>
      </c>
    </row>
    <row r="237" spans="1:10" s="626" customFormat="1" ht="12">
      <c r="A237" s="641">
        <v>5378</v>
      </c>
      <c r="B237" s="635">
        <v>541100</v>
      </c>
      <c r="C237" s="636" t="s">
        <v>368</v>
      </c>
      <c r="D237" s="637">
        <f t="shared" si="60"/>
        <v>0</v>
      </c>
      <c r="E237" s="638"/>
      <c r="F237" s="638"/>
      <c r="G237" s="638"/>
      <c r="H237" s="638"/>
      <c r="I237" s="638"/>
      <c r="J237" s="638"/>
    </row>
    <row r="238" spans="1:10" s="626" customFormat="1" ht="12">
      <c r="A238" s="640">
        <v>5379</v>
      </c>
      <c r="B238" s="629">
        <v>542000</v>
      </c>
      <c r="C238" s="631" t="s">
        <v>877</v>
      </c>
      <c r="D238" s="632">
        <f t="shared" si="60"/>
        <v>0</v>
      </c>
      <c r="E238" s="632">
        <f t="shared" ref="E238:J238" si="68">E239</f>
        <v>0</v>
      </c>
      <c r="F238" s="632">
        <f t="shared" si="68"/>
        <v>0</v>
      </c>
      <c r="G238" s="632">
        <f t="shared" si="68"/>
        <v>0</v>
      </c>
      <c r="H238" s="632">
        <f t="shared" si="68"/>
        <v>0</v>
      </c>
      <c r="I238" s="632">
        <f t="shared" si="68"/>
        <v>0</v>
      </c>
      <c r="J238" s="632">
        <f t="shared" si="68"/>
        <v>0</v>
      </c>
    </row>
    <row r="239" spans="1:10" s="626" customFormat="1" ht="12">
      <c r="A239" s="641">
        <v>5380</v>
      </c>
      <c r="B239" s="635">
        <v>542100</v>
      </c>
      <c r="C239" s="636" t="s">
        <v>331</v>
      </c>
      <c r="D239" s="637">
        <f t="shared" si="60"/>
        <v>0</v>
      </c>
      <c r="E239" s="638"/>
      <c r="F239" s="638"/>
      <c r="G239" s="638"/>
      <c r="H239" s="638"/>
      <c r="I239" s="638"/>
      <c r="J239" s="638"/>
    </row>
    <row r="240" spans="1:10" s="626" customFormat="1" ht="12">
      <c r="A240" s="640">
        <v>5381</v>
      </c>
      <c r="B240" s="629">
        <v>543000</v>
      </c>
      <c r="C240" s="631" t="s">
        <v>878</v>
      </c>
      <c r="D240" s="632">
        <f t="shared" si="60"/>
        <v>0</v>
      </c>
      <c r="E240" s="632">
        <f t="shared" ref="E240:J240" si="69">E241+E242</f>
        <v>0</v>
      </c>
      <c r="F240" s="632">
        <f t="shared" si="69"/>
        <v>0</v>
      </c>
      <c r="G240" s="632">
        <f t="shared" si="69"/>
        <v>0</v>
      </c>
      <c r="H240" s="632">
        <f t="shared" si="69"/>
        <v>0</v>
      </c>
      <c r="I240" s="632">
        <f t="shared" si="69"/>
        <v>0</v>
      </c>
      <c r="J240" s="632">
        <f t="shared" si="69"/>
        <v>0</v>
      </c>
    </row>
    <row r="241" spans="1:10" s="626" customFormat="1" ht="12">
      <c r="A241" s="641">
        <v>5382</v>
      </c>
      <c r="B241" s="635">
        <v>543100</v>
      </c>
      <c r="C241" s="636" t="s">
        <v>332</v>
      </c>
      <c r="D241" s="637">
        <f t="shared" si="60"/>
        <v>0</v>
      </c>
      <c r="E241" s="638"/>
      <c r="F241" s="638"/>
      <c r="G241" s="638"/>
      <c r="H241" s="638"/>
      <c r="I241" s="638"/>
      <c r="J241" s="638"/>
    </row>
    <row r="242" spans="1:10" s="626" customFormat="1" ht="12.75" customHeight="1">
      <c r="A242" s="641">
        <v>5383</v>
      </c>
      <c r="B242" s="635">
        <v>543200</v>
      </c>
      <c r="C242" s="636" t="s">
        <v>333</v>
      </c>
      <c r="D242" s="637">
        <f t="shared" si="60"/>
        <v>0</v>
      </c>
      <c r="E242" s="638"/>
      <c r="F242" s="638"/>
      <c r="G242" s="638"/>
      <c r="H242" s="638"/>
      <c r="I242" s="638"/>
      <c r="J242" s="638"/>
    </row>
    <row r="243" spans="1:10" s="626" customFormat="1" ht="17.25" customHeight="1">
      <c r="A243" s="640">
        <v>5384</v>
      </c>
      <c r="B243" s="629">
        <v>550000</v>
      </c>
      <c r="C243" s="631" t="s">
        <v>879</v>
      </c>
      <c r="D243" s="632">
        <f t="shared" si="60"/>
        <v>0</v>
      </c>
      <c r="E243" s="632">
        <f t="shared" ref="E243:J244" si="70">E244</f>
        <v>0</v>
      </c>
      <c r="F243" s="632">
        <f t="shared" si="70"/>
        <v>0</v>
      </c>
      <c r="G243" s="632">
        <f t="shared" si="70"/>
        <v>0</v>
      </c>
      <c r="H243" s="632">
        <f t="shared" si="70"/>
        <v>0</v>
      </c>
      <c r="I243" s="632">
        <f t="shared" si="70"/>
        <v>0</v>
      </c>
      <c r="J243" s="632">
        <f t="shared" si="70"/>
        <v>0</v>
      </c>
    </row>
    <row r="244" spans="1:10" s="626" customFormat="1" ht="21" customHeight="1">
      <c r="A244" s="640">
        <v>5385</v>
      </c>
      <c r="B244" s="629">
        <v>551000</v>
      </c>
      <c r="C244" s="631" t="s">
        <v>880</v>
      </c>
      <c r="D244" s="632">
        <f t="shared" si="60"/>
        <v>0</v>
      </c>
      <c r="E244" s="632">
        <f t="shared" si="70"/>
        <v>0</v>
      </c>
      <c r="F244" s="632">
        <f t="shared" si="70"/>
        <v>0</v>
      </c>
      <c r="G244" s="632">
        <f t="shared" si="70"/>
        <v>0</v>
      </c>
      <c r="H244" s="632">
        <f t="shared" si="70"/>
        <v>0</v>
      </c>
      <c r="I244" s="632">
        <f t="shared" si="70"/>
        <v>0</v>
      </c>
      <c r="J244" s="632">
        <f t="shared" si="70"/>
        <v>0</v>
      </c>
    </row>
    <row r="245" spans="1:10" s="626" customFormat="1" ht="24">
      <c r="A245" s="641">
        <v>5386</v>
      </c>
      <c r="B245" s="635">
        <v>551100</v>
      </c>
      <c r="C245" s="636" t="s">
        <v>643</v>
      </c>
      <c r="D245" s="637">
        <f t="shared" si="60"/>
        <v>0</v>
      </c>
      <c r="E245" s="638"/>
      <c r="F245" s="638"/>
      <c r="G245" s="638"/>
      <c r="H245" s="638"/>
      <c r="I245" s="638"/>
      <c r="J245" s="638"/>
    </row>
    <row r="246" spans="1:10" s="626" customFormat="1" ht="24">
      <c r="A246" s="640">
        <v>5387</v>
      </c>
      <c r="B246" s="629">
        <v>600000</v>
      </c>
      <c r="C246" s="631" t="s">
        <v>881</v>
      </c>
      <c r="D246" s="632">
        <f t="shared" si="60"/>
        <v>0</v>
      </c>
      <c r="E246" s="632">
        <f t="shared" ref="E246:J246" si="71">E247+E272</f>
        <v>0</v>
      </c>
      <c r="F246" s="632">
        <f t="shared" si="71"/>
        <v>0</v>
      </c>
      <c r="G246" s="632">
        <f t="shared" si="71"/>
        <v>0</v>
      </c>
      <c r="H246" s="632">
        <f t="shared" si="71"/>
        <v>0</v>
      </c>
      <c r="I246" s="632">
        <f t="shared" si="71"/>
        <v>0</v>
      </c>
      <c r="J246" s="632">
        <f t="shared" si="71"/>
        <v>0</v>
      </c>
    </row>
    <row r="247" spans="1:10" s="626" customFormat="1" ht="12">
      <c r="A247" s="640">
        <v>5388</v>
      </c>
      <c r="B247" s="629">
        <v>610000</v>
      </c>
      <c r="C247" s="631" t="s">
        <v>882</v>
      </c>
      <c r="D247" s="632">
        <f t="shared" si="60"/>
        <v>0</v>
      </c>
      <c r="E247" s="632">
        <f t="shared" ref="E247:J247" si="72">E248+E258+E266+E268+E270</f>
        <v>0</v>
      </c>
      <c r="F247" s="632">
        <f t="shared" si="72"/>
        <v>0</v>
      </c>
      <c r="G247" s="632">
        <f t="shared" si="72"/>
        <v>0</v>
      </c>
      <c r="H247" s="632">
        <f t="shared" si="72"/>
        <v>0</v>
      </c>
      <c r="I247" s="632">
        <f t="shared" si="72"/>
        <v>0</v>
      </c>
      <c r="J247" s="632">
        <f t="shared" si="72"/>
        <v>0</v>
      </c>
    </row>
    <row r="248" spans="1:10" s="626" customFormat="1" ht="12">
      <c r="A248" s="640">
        <v>5389</v>
      </c>
      <c r="B248" s="629">
        <v>611000</v>
      </c>
      <c r="C248" s="631" t="s">
        <v>883</v>
      </c>
      <c r="D248" s="632">
        <f t="shared" si="60"/>
        <v>0</v>
      </c>
      <c r="E248" s="632">
        <f t="shared" ref="E248:J248" si="73">SUM(E249:E257)</f>
        <v>0</v>
      </c>
      <c r="F248" s="632">
        <f t="shared" si="73"/>
        <v>0</v>
      </c>
      <c r="G248" s="632">
        <f t="shared" si="73"/>
        <v>0</v>
      </c>
      <c r="H248" s="632">
        <f t="shared" si="73"/>
        <v>0</v>
      </c>
      <c r="I248" s="632">
        <f t="shared" si="73"/>
        <v>0</v>
      </c>
      <c r="J248" s="632">
        <f t="shared" si="73"/>
        <v>0</v>
      </c>
    </row>
    <row r="249" spans="1:10" s="626" customFormat="1" ht="12">
      <c r="A249" s="641">
        <v>5390</v>
      </c>
      <c r="B249" s="635">
        <v>611100</v>
      </c>
      <c r="C249" s="636" t="s">
        <v>344</v>
      </c>
      <c r="D249" s="637">
        <f t="shared" si="60"/>
        <v>0</v>
      </c>
      <c r="E249" s="638"/>
      <c r="F249" s="638"/>
      <c r="G249" s="638"/>
      <c r="H249" s="638"/>
      <c r="I249" s="638"/>
      <c r="J249" s="638"/>
    </row>
    <row r="250" spans="1:10" s="626" customFormat="1" ht="12">
      <c r="A250" s="641">
        <v>5391</v>
      </c>
      <c r="B250" s="635">
        <v>611200</v>
      </c>
      <c r="C250" s="636" t="s">
        <v>345</v>
      </c>
      <c r="D250" s="637">
        <f t="shared" si="60"/>
        <v>0</v>
      </c>
      <c r="E250" s="638"/>
      <c r="F250" s="638"/>
      <c r="G250" s="638"/>
      <c r="H250" s="638"/>
      <c r="I250" s="638"/>
      <c r="J250" s="638"/>
    </row>
    <row r="251" spans="1:10" s="626" customFormat="1" ht="12">
      <c r="A251" s="641">
        <v>5392</v>
      </c>
      <c r="B251" s="635">
        <v>611300</v>
      </c>
      <c r="C251" s="636" t="s">
        <v>490</v>
      </c>
      <c r="D251" s="637">
        <f t="shared" si="60"/>
        <v>0</v>
      </c>
      <c r="E251" s="638"/>
      <c r="F251" s="638"/>
      <c r="G251" s="638"/>
      <c r="H251" s="638"/>
      <c r="I251" s="638"/>
      <c r="J251" s="638"/>
    </row>
    <row r="252" spans="1:10" s="626" customFormat="1" ht="12">
      <c r="A252" s="641">
        <v>5393</v>
      </c>
      <c r="B252" s="635">
        <v>611400</v>
      </c>
      <c r="C252" s="636" t="s">
        <v>491</v>
      </c>
      <c r="D252" s="637">
        <f t="shared" si="60"/>
        <v>0</v>
      </c>
      <c r="E252" s="638"/>
      <c r="F252" s="638"/>
      <c r="G252" s="638"/>
      <c r="H252" s="638"/>
      <c r="I252" s="638"/>
      <c r="J252" s="638"/>
    </row>
    <row r="253" spans="1:10" s="626" customFormat="1" ht="12">
      <c r="A253" s="641">
        <v>5394</v>
      </c>
      <c r="B253" s="635">
        <v>611500</v>
      </c>
      <c r="C253" s="636" t="s">
        <v>492</v>
      </c>
      <c r="D253" s="637">
        <f t="shared" si="60"/>
        <v>0</v>
      </c>
      <c r="E253" s="638"/>
      <c r="F253" s="638"/>
      <c r="G253" s="638"/>
      <c r="H253" s="638"/>
      <c r="I253" s="638"/>
      <c r="J253" s="638"/>
    </row>
    <row r="254" spans="1:10" s="626" customFormat="1" ht="12">
      <c r="A254" s="641">
        <v>5395</v>
      </c>
      <c r="B254" s="635">
        <v>611600</v>
      </c>
      <c r="C254" s="636" t="s">
        <v>493</v>
      </c>
      <c r="D254" s="637">
        <f t="shared" si="60"/>
        <v>0</v>
      </c>
      <c r="E254" s="638"/>
      <c r="F254" s="638"/>
      <c r="G254" s="638"/>
      <c r="H254" s="638"/>
      <c r="I254" s="638"/>
      <c r="J254" s="638"/>
    </row>
    <row r="255" spans="1:10" s="626" customFormat="1" ht="12">
      <c r="A255" s="641">
        <v>5396</v>
      </c>
      <c r="B255" s="635">
        <v>611700</v>
      </c>
      <c r="C255" s="636" t="s">
        <v>884</v>
      </c>
      <c r="D255" s="637">
        <f t="shared" si="60"/>
        <v>0</v>
      </c>
      <c r="E255" s="638"/>
      <c r="F255" s="638"/>
      <c r="G255" s="638"/>
      <c r="H255" s="638"/>
      <c r="I255" s="638"/>
      <c r="J255" s="638"/>
    </row>
    <row r="256" spans="1:10" s="626" customFormat="1" ht="12">
      <c r="A256" s="641">
        <v>5397</v>
      </c>
      <c r="B256" s="635">
        <v>611800</v>
      </c>
      <c r="C256" s="636" t="s">
        <v>494</v>
      </c>
      <c r="D256" s="637">
        <f t="shared" si="60"/>
        <v>0</v>
      </c>
      <c r="E256" s="638"/>
      <c r="F256" s="638"/>
      <c r="G256" s="638"/>
      <c r="H256" s="638"/>
      <c r="I256" s="638"/>
      <c r="J256" s="638"/>
    </row>
    <row r="257" spans="1:10" s="626" customFormat="1" ht="12">
      <c r="A257" s="641">
        <v>5398</v>
      </c>
      <c r="B257" s="635">
        <v>611900</v>
      </c>
      <c r="C257" s="636" t="s">
        <v>193</v>
      </c>
      <c r="D257" s="637">
        <f t="shared" si="60"/>
        <v>0</v>
      </c>
      <c r="E257" s="638"/>
      <c r="F257" s="638"/>
      <c r="G257" s="638"/>
      <c r="H257" s="638"/>
      <c r="I257" s="638"/>
      <c r="J257" s="638"/>
    </row>
    <row r="258" spans="1:10" s="626" customFormat="1" ht="12">
      <c r="A258" s="640">
        <v>5399</v>
      </c>
      <c r="B258" s="629">
        <v>612000</v>
      </c>
      <c r="C258" s="631" t="s">
        <v>885</v>
      </c>
      <c r="D258" s="632">
        <f t="shared" si="60"/>
        <v>0</v>
      </c>
      <c r="E258" s="632">
        <f t="shared" ref="E258:J258" si="74">SUM(E259:E265)</f>
        <v>0</v>
      </c>
      <c r="F258" s="632">
        <f t="shared" si="74"/>
        <v>0</v>
      </c>
      <c r="G258" s="632">
        <f t="shared" si="74"/>
        <v>0</v>
      </c>
      <c r="H258" s="632">
        <f t="shared" si="74"/>
        <v>0</v>
      </c>
      <c r="I258" s="632">
        <f t="shared" si="74"/>
        <v>0</v>
      </c>
      <c r="J258" s="632">
        <f t="shared" si="74"/>
        <v>0</v>
      </c>
    </row>
    <row r="259" spans="1:10" s="626" customFormat="1" ht="24">
      <c r="A259" s="641">
        <v>5400</v>
      </c>
      <c r="B259" s="635">
        <v>612100</v>
      </c>
      <c r="C259" s="636" t="s">
        <v>755</v>
      </c>
      <c r="D259" s="637">
        <f t="shared" si="60"/>
        <v>0</v>
      </c>
      <c r="E259" s="638"/>
      <c r="F259" s="638"/>
      <c r="G259" s="638"/>
      <c r="H259" s="638"/>
      <c r="I259" s="638"/>
      <c r="J259" s="638"/>
    </row>
    <row r="260" spans="1:10" s="626" customFormat="1" ht="12">
      <c r="A260" s="641">
        <v>5401</v>
      </c>
      <c r="B260" s="635">
        <v>612200</v>
      </c>
      <c r="C260" s="636" t="s">
        <v>495</v>
      </c>
      <c r="D260" s="637">
        <f t="shared" si="60"/>
        <v>0</v>
      </c>
      <c r="E260" s="638"/>
      <c r="F260" s="638"/>
      <c r="G260" s="638"/>
      <c r="H260" s="638"/>
      <c r="I260" s="638"/>
      <c r="J260" s="638"/>
    </row>
    <row r="261" spans="1:10" s="626" customFormat="1" ht="12">
      <c r="A261" s="641">
        <v>5402</v>
      </c>
      <c r="B261" s="635">
        <v>612300</v>
      </c>
      <c r="C261" s="636" t="s">
        <v>105</v>
      </c>
      <c r="D261" s="637">
        <f t="shared" si="60"/>
        <v>0</v>
      </c>
      <c r="E261" s="638"/>
      <c r="F261" s="638"/>
      <c r="G261" s="638"/>
      <c r="H261" s="638"/>
      <c r="I261" s="638"/>
      <c r="J261" s="638"/>
    </row>
    <row r="262" spans="1:10" s="626" customFormat="1" ht="12">
      <c r="A262" s="641">
        <v>5403</v>
      </c>
      <c r="B262" s="635">
        <v>612400</v>
      </c>
      <c r="C262" s="636" t="s">
        <v>886</v>
      </c>
      <c r="D262" s="637">
        <f t="shared" si="60"/>
        <v>0</v>
      </c>
      <c r="E262" s="638"/>
      <c r="F262" s="638"/>
      <c r="G262" s="638"/>
      <c r="H262" s="638"/>
      <c r="I262" s="638"/>
      <c r="J262" s="638"/>
    </row>
    <row r="263" spans="1:10" s="626" customFormat="1" ht="12">
      <c r="A263" s="641">
        <v>5404</v>
      </c>
      <c r="B263" s="635">
        <v>612500</v>
      </c>
      <c r="C263" s="636" t="s">
        <v>887</v>
      </c>
      <c r="D263" s="637">
        <f t="shared" si="60"/>
        <v>0</v>
      </c>
      <c r="E263" s="638"/>
      <c r="F263" s="638"/>
      <c r="G263" s="638"/>
      <c r="H263" s="638"/>
      <c r="I263" s="638"/>
      <c r="J263" s="638"/>
    </row>
    <row r="264" spans="1:10" s="626" customFormat="1" ht="12">
      <c r="A264" s="641">
        <v>5405</v>
      </c>
      <c r="B264" s="635">
        <v>612600</v>
      </c>
      <c r="C264" s="636" t="s">
        <v>106</v>
      </c>
      <c r="D264" s="637">
        <f t="shared" si="60"/>
        <v>0</v>
      </c>
      <c r="E264" s="638"/>
      <c r="F264" s="638"/>
      <c r="G264" s="638"/>
      <c r="H264" s="638"/>
      <c r="I264" s="638"/>
      <c r="J264" s="638"/>
    </row>
    <row r="265" spans="1:10" s="626" customFormat="1" ht="12">
      <c r="A265" s="641">
        <v>5406</v>
      </c>
      <c r="B265" s="635">
        <v>612900</v>
      </c>
      <c r="C265" s="636" t="s">
        <v>665</v>
      </c>
      <c r="D265" s="637">
        <f t="shared" si="60"/>
        <v>0</v>
      </c>
      <c r="E265" s="638"/>
      <c r="F265" s="638"/>
      <c r="G265" s="638"/>
      <c r="H265" s="638"/>
      <c r="I265" s="638"/>
      <c r="J265" s="638"/>
    </row>
    <row r="266" spans="1:10" s="626" customFormat="1" ht="12">
      <c r="A266" s="640">
        <v>5407</v>
      </c>
      <c r="B266" s="629">
        <v>613000</v>
      </c>
      <c r="C266" s="631" t="s">
        <v>888</v>
      </c>
      <c r="D266" s="632">
        <f t="shared" si="60"/>
        <v>0</v>
      </c>
      <c r="E266" s="632">
        <f t="shared" ref="E266:J266" si="75">E267</f>
        <v>0</v>
      </c>
      <c r="F266" s="632">
        <f t="shared" si="75"/>
        <v>0</v>
      </c>
      <c r="G266" s="632">
        <f t="shared" si="75"/>
        <v>0</v>
      </c>
      <c r="H266" s="632">
        <f t="shared" si="75"/>
        <v>0</v>
      </c>
      <c r="I266" s="632">
        <f t="shared" si="75"/>
        <v>0</v>
      </c>
      <c r="J266" s="632">
        <f t="shared" si="75"/>
        <v>0</v>
      </c>
    </row>
    <row r="267" spans="1:10" s="626" customFormat="1" ht="12">
      <c r="A267" s="641">
        <v>5408</v>
      </c>
      <c r="B267" s="635">
        <v>613100</v>
      </c>
      <c r="C267" s="636" t="s">
        <v>107</v>
      </c>
      <c r="D267" s="637">
        <f t="shared" si="60"/>
        <v>0</v>
      </c>
      <c r="E267" s="638"/>
      <c r="F267" s="638"/>
      <c r="G267" s="638"/>
      <c r="H267" s="638"/>
      <c r="I267" s="638"/>
      <c r="J267" s="638"/>
    </row>
    <row r="268" spans="1:10" s="626" customFormat="1" ht="12">
      <c r="A268" s="640">
        <v>5409</v>
      </c>
      <c r="B268" s="629">
        <v>614000</v>
      </c>
      <c r="C268" s="631" t="s">
        <v>889</v>
      </c>
      <c r="D268" s="632">
        <f t="shared" si="60"/>
        <v>0</v>
      </c>
      <c r="E268" s="632">
        <f t="shared" ref="E268:J270" si="76">E269</f>
        <v>0</v>
      </c>
      <c r="F268" s="632">
        <f t="shared" si="76"/>
        <v>0</v>
      </c>
      <c r="G268" s="632">
        <f t="shared" si="76"/>
        <v>0</v>
      </c>
      <c r="H268" s="632">
        <f t="shared" si="76"/>
        <v>0</v>
      </c>
      <c r="I268" s="632">
        <f t="shared" si="76"/>
        <v>0</v>
      </c>
      <c r="J268" s="632">
        <f t="shared" si="76"/>
        <v>0</v>
      </c>
    </row>
    <row r="269" spans="1:10" s="626" customFormat="1" ht="12">
      <c r="A269" s="641">
        <v>5410</v>
      </c>
      <c r="B269" s="635">
        <v>614100</v>
      </c>
      <c r="C269" s="636" t="s">
        <v>149</v>
      </c>
      <c r="D269" s="637">
        <f t="shared" si="60"/>
        <v>0</v>
      </c>
      <c r="E269" s="638"/>
      <c r="F269" s="638"/>
      <c r="G269" s="638"/>
      <c r="H269" s="638"/>
      <c r="I269" s="638"/>
      <c r="J269" s="638"/>
    </row>
    <row r="270" spans="1:10" s="626" customFormat="1" ht="12">
      <c r="A270" s="640">
        <v>5411</v>
      </c>
      <c r="B270" s="629">
        <v>615000</v>
      </c>
      <c r="C270" s="631" t="s">
        <v>890</v>
      </c>
      <c r="D270" s="632">
        <f t="shared" si="60"/>
        <v>0</v>
      </c>
      <c r="E270" s="632">
        <f t="shared" si="76"/>
        <v>0</v>
      </c>
      <c r="F270" s="632">
        <f t="shared" si="76"/>
        <v>0</v>
      </c>
      <c r="G270" s="632">
        <f t="shared" si="76"/>
        <v>0</v>
      </c>
      <c r="H270" s="632">
        <f t="shared" si="76"/>
        <v>0</v>
      </c>
      <c r="I270" s="632">
        <f t="shared" si="76"/>
        <v>0</v>
      </c>
      <c r="J270" s="632">
        <f t="shared" si="76"/>
        <v>0</v>
      </c>
    </row>
    <row r="271" spans="1:10" s="626" customFormat="1" ht="12">
      <c r="A271" s="641">
        <v>5412</v>
      </c>
      <c r="B271" s="635">
        <v>615100</v>
      </c>
      <c r="C271" s="636" t="s">
        <v>756</v>
      </c>
      <c r="D271" s="637">
        <f t="shared" si="60"/>
        <v>0</v>
      </c>
      <c r="E271" s="638"/>
      <c r="F271" s="638"/>
      <c r="G271" s="638"/>
      <c r="H271" s="638"/>
      <c r="I271" s="638"/>
      <c r="J271" s="638"/>
    </row>
    <row r="272" spans="1:10" s="626" customFormat="1" ht="12">
      <c r="A272" s="640">
        <v>5413</v>
      </c>
      <c r="B272" s="629">
        <v>620000</v>
      </c>
      <c r="C272" s="631" t="s">
        <v>891</v>
      </c>
      <c r="D272" s="632">
        <f t="shared" si="60"/>
        <v>0</v>
      </c>
      <c r="E272" s="632">
        <f t="shared" ref="E272:J272" si="77">E273+E283+E292</f>
        <v>0</v>
      </c>
      <c r="F272" s="632">
        <f t="shared" si="77"/>
        <v>0</v>
      </c>
      <c r="G272" s="632">
        <f t="shared" si="77"/>
        <v>0</v>
      </c>
      <c r="H272" s="632">
        <f t="shared" si="77"/>
        <v>0</v>
      </c>
      <c r="I272" s="632">
        <f t="shared" si="77"/>
        <v>0</v>
      </c>
      <c r="J272" s="632">
        <f t="shared" si="77"/>
        <v>0</v>
      </c>
    </row>
    <row r="273" spans="1:10" s="626" customFormat="1" ht="12">
      <c r="A273" s="640">
        <v>5414</v>
      </c>
      <c r="B273" s="629">
        <v>621000</v>
      </c>
      <c r="C273" s="631" t="s">
        <v>892</v>
      </c>
      <c r="D273" s="632">
        <f t="shared" si="60"/>
        <v>0</v>
      </c>
      <c r="E273" s="632">
        <f t="shared" ref="E273:J273" si="78">SUM(E274:E282)</f>
        <v>0</v>
      </c>
      <c r="F273" s="632">
        <f t="shared" si="78"/>
        <v>0</v>
      </c>
      <c r="G273" s="632">
        <f t="shared" si="78"/>
        <v>0</v>
      </c>
      <c r="H273" s="632">
        <f t="shared" si="78"/>
        <v>0</v>
      </c>
      <c r="I273" s="632">
        <f t="shared" si="78"/>
        <v>0</v>
      </c>
      <c r="J273" s="632">
        <f t="shared" si="78"/>
        <v>0</v>
      </c>
    </row>
    <row r="274" spans="1:10" s="626" customFormat="1" ht="12">
      <c r="A274" s="641">
        <v>5415</v>
      </c>
      <c r="B274" s="635">
        <v>621100</v>
      </c>
      <c r="C274" s="636" t="s">
        <v>108</v>
      </c>
      <c r="D274" s="637">
        <f t="shared" si="60"/>
        <v>0</v>
      </c>
      <c r="E274" s="638"/>
      <c r="F274" s="638"/>
      <c r="G274" s="638"/>
      <c r="H274" s="638"/>
      <c r="I274" s="638"/>
      <c r="J274" s="638"/>
    </row>
    <row r="275" spans="1:10" s="626" customFormat="1" ht="12">
      <c r="A275" s="641">
        <v>5416</v>
      </c>
      <c r="B275" s="635">
        <v>621200</v>
      </c>
      <c r="C275" s="636" t="s">
        <v>335</v>
      </c>
      <c r="D275" s="637">
        <f t="shared" si="60"/>
        <v>0</v>
      </c>
      <c r="E275" s="638"/>
      <c r="F275" s="638"/>
      <c r="G275" s="638"/>
      <c r="H275" s="638"/>
      <c r="I275" s="638"/>
      <c r="J275" s="638"/>
    </row>
    <row r="276" spans="1:10" s="626" customFormat="1" ht="12">
      <c r="A276" s="641">
        <v>5417</v>
      </c>
      <c r="B276" s="635">
        <v>621300</v>
      </c>
      <c r="C276" s="636" t="s">
        <v>487</v>
      </c>
      <c r="D276" s="637">
        <f t="shared" si="60"/>
        <v>0</v>
      </c>
      <c r="E276" s="638"/>
      <c r="F276" s="638"/>
      <c r="G276" s="638"/>
      <c r="H276" s="638"/>
      <c r="I276" s="638"/>
      <c r="J276" s="638"/>
    </row>
    <row r="277" spans="1:10" s="626" customFormat="1" ht="12">
      <c r="A277" s="641">
        <v>5418</v>
      </c>
      <c r="B277" s="635">
        <v>621400</v>
      </c>
      <c r="C277" s="636" t="s">
        <v>150</v>
      </c>
      <c r="D277" s="637">
        <f t="shared" si="60"/>
        <v>0</v>
      </c>
      <c r="E277" s="638"/>
      <c r="F277" s="638"/>
      <c r="G277" s="638"/>
      <c r="H277" s="638"/>
      <c r="I277" s="638"/>
      <c r="J277" s="638"/>
    </row>
    <row r="278" spans="1:10" s="626" customFormat="1" ht="12">
      <c r="A278" s="641">
        <v>5419</v>
      </c>
      <c r="B278" s="635">
        <v>621500</v>
      </c>
      <c r="C278" s="636" t="s">
        <v>109</v>
      </c>
      <c r="D278" s="637">
        <f t="shared" si="60"/>
        <v>0</v>
      </c>
      <c r="E278" s="638"/>
      <c r="F278" s="638"/>
      <c r="G278" s="638"/>
      <c r="H278" s="638"/>
      <c r="I278" s="638"/>
      <c r="J278" s="638"/>
    </row>
    <row r="279" spans="1:10" s="626" customFormat="1" ht="12">
      <c r="A279" s="641">
        <v>5420</v>
      </c>
      <c r="B279" s="635">
        <v>621600</v>
      </c>
      <c r="C279" s="636" t="s">
        <v>488</v>
      </c>
      <c r="D279" s="637">
        <f t="shared" si="60"/>
        <v>0</v>
      </c>
      <c r="E279" s="638"/>
      <c r="F279" s="638"/>
      <c r="G279" s="638"/>
      <c r="H279" s="638"/>
      <c r="I279" s="638"/>
      <c r="J279" s="638"/>
    </row>
    <row r="280" spans="1:10" s="626" customFormat="1" ht="12">
      <c r="A280" s="641">
        <v>5421</v>
      </c>
      <c r="B280" s="635">
        <v>621700</v>
      </c>
      <c r="C280" s="636" t="s">
        <v>348</v>
      </c>
      <c r="D280" s="637">
        <f t="shared" si="60"/>
        <v>0</v>
      </c>
      <c r="E280" s="638"/>
      <c r="F280" s="638"/>
      <c r="G280" s="638"/>
      <c r="H280" s="638"/>
      <c r="I280" s="638"/>
      <c r="J280" s="638"/>
    </row>
    <row r="281" spans="1:10" s="626" customFormat="1" ht="12">
      <c r="A281" s="641">
        <v>5422</v>
      </c>
      <c r="B281" s="635">
        <v>621800</v>
      </c>
      <c r="C281" s="636" t="s">
        <v>489</v>
      </c>
      <c r="D281" s="637">
        <f t="shared" si="60"/>
        <v>0</v>
      </c>
      <c r="E281" s="638"/>
      <c r="F281" s="638"/>
      <c r="G281" s="638"/>
      <c r="H281" s="638"/>
      <c r="I281" s="638"/>
      <c r="J281" s="638"/>
    </row>
    <row r="282" spans="1:10" s="626" customFormat="1" ht="12">
      <c r="A282" s="641">
        <v>5423</v>
      </c>
      <c r="B282" s="635">
        <v>621900</v>
      </c>
      <c r="C282" s="636" t="s">
        <v>349</v>
      </c>
      <c r="D282" s="637">
        <f t="shared" si="60"/>
        <v>0</v>
      </c>
      <c r="E282" s="638"/>
      <c r="F282" s="638"/>
      <c r="G282" s="638"/>
      <c r="H282" s="638"/>
      <c r="I282" s="638"/>
      <c r="J282" s="638"/>
    </row>
    <row r="283" spans="1:10" s="626" customFormat="1" ht="12">
      <c r="A283" s="640">
        <v>5424</v>
      </c>
      <c r="B283" s="629">
        <v>622000</v>
      </c>
      <c r="C283" s="631" t="s">
        <v>893</v>
      </c>
      <c r="D283" s="632">
        <f t="shared" si="60"/>
        <v>0</v>
      </c>
      <c r="E283" s="632">
        <f t="shared" ref="E283:J283" si="79">SUM(E284:E291)</f>
        <v>0</v>
      </c>
      <c r="F283" s="632">
        <f t="shared" si="79"/>
        <v>0</v>
      </c>
      <c r="G283" s="632">
        <f t="shared" si="79"/>
        <v>0</v>
      </c>
      <c r="H283" s="632">
        <f t="shared" si="79"/>
        <v>0</v>
      </c>
      <c r="I283" s="632">
        <f t="shared" si="79"/>
        <v>0</v>
      </c>
      <c r="J283" s="632">
        <f t="shared" si="79"/>
        <v>0</v>
      </c>
    </row>
    <row r="284" spans="1:10" s="626" customFormat="1" ht="12">
      <c r="A284" s="641">
        <v>5425</v>
      </c>
      <c r="B284" s="635">
        <v>622100</v>
      </c>
      <c r="C284" s="636" t="s">
        <v>350</v>
      </c>
      <c r="D284" s="637">
        <f t="shared" si="60"/>
        <v>0</v>
      </c>
      <c r="E284" s="638"/>
      <c r="F284" s="638"/>
      <c r="G284" s="638"/>
      <c r="H284" s="638"/>
      <c r="I284" s="638"/>
      <c r="J284" s="638"/>
    </row>
    <row r="285" spans="1:10" s="626" customFormat="1" ht="12">
      <c r="A285" s="641">
        <v>5426</v>
      </c>
      <c r="B285" s="635">
        <v>622200</v>
      </c>
      <c r="C285" s="636" t="s">
        <v>644</v>
      </c>
      <c r="D285" s="637">
        <f t="shared" si="60"/>
        <v>0</v>
      </c>
      <c r="E285" s="638"/>
      <c r="F285" s="638"/>
      <c r="G285" s="638"/>
      <c r="H285" s="638"/>
      <c r="I285" s="638"/>
      <c r="J285" s="638"/>
    </row>
    <row r="286" spans="1:10" s="626" customFormat="1" ht="12">
      <c r="A286" s="641">
        <v>5427</v>
      </c>
      <c r="B286" s="635">
        <v>622300</v>
      </c>
      <c r="C286" s="636" t="s">
        <v>645</v>
      </c>
      <c r="D286" s="637">
        <f t="shared" si="60"/>
        <v>0</v>
      </c>
      <c r="E286" s="638"/>
      <c r="F286" s="638"/>
      <c r="G286" s="638"/>
      <c r="H286" s="638"/>
      <c r="I286" s="638"/>
      <c r="J286" s="638"/>
    </row>
    <row r="287" spans="1:10" s="626" customFormat="1" ht="12">
      <c r="A287" s="641">
        <v>5428</v>
      </c>
      <c r="B287" s="635">
        <v>622400</v>
      </c>
      <c r="C287" s="636" t="s">
        <v>646</v>
      </c>
      <c r="D287" s="637">
        <f t="shared" si="60"/>
        <v>0</v>
      </c>
      <c r="E287" s="638"/>
      <c r="F287" s="638"/>
      <c r="G287" s="638"/>
      <c r="H287" s="638"/>
      <c r="I287" s="638"/>
      <c r="J287" s="638"/>
    </row>
    <row r="288" spans="1:10" s="626" customFormat="1" ht="12">
      <c r="A288" s="641">
        <v>5429</v>
      </c>
      <c r="B288" s="635">
        <v>622500</v>
      </c>
      <c r="C288" s="636" t="s">
        <v>647</v>
      </c>
      <c r="D288" s="637">
        <f t="shared" si="60"/>
        <v>0</v>
      </c>
      <c r="E288" s="638"/>
      <c r="F288" s="638"/>
      <c r="G288" s="638"/>
      <c r="H288" s="638"/>
      <c r="I288" s="638"/>
      <c r="J288" s="638"/>
    </row>
    <row r="289" spans="1:10" s="626" customFormat="1" ht="12">
      <c r="A289" s="641">
        <v>5430</v>
      </c>
      <c r="B289" s="635">
        <v>622600</v>
      </c>
      <c r="C289" s="636" t="s">
        <v>352</v>
      </c>
      <c r="D289" s="637">
        <f t="shared" ref="D289:D294" si="80">SUM(E289:J289)</f>
        <v>0</v>
      </c>
      <c r="E289" s="638"/>
      <c r="F289" s="638"/>
      <c r="G289" s="638"/>
      <c r="H289" s="638"/>
      <c r="I289" s="638"/>
      <c r="J289" s="638"/>
    </row>
    <row r="290" spans="1:10" s="626" customFormat="1" ht="12">
      <c r="A290" s="641">
        <v>5431</v>
      </c>
      <c r="B290" s="635">
        <v>622700</v>
      </c>
      <c r="C290" s="636" t="s">
        <v>351</v>
      </c>
      <c r="D290" s="637">
        <f t="shared" si="80"/>
        <v>0</v>
      </c>
      <c r="E290" s="638"/>
      <c r="F290" s="638"/>
      <c r="G290" s="638"/>
      <c r="H290" s="638"/>
      <c r="I290" s="638"/>
      <c r="J290" s="638"/>
    </row>
    <row r="291" spans="1:10" s="626" customFormat="1" ht="12">
      <c r="A291" s="641">
        <v>5432</v>
      </c>
      <c r="B291" s="635">
        <v>622800</v>
      </c>
      <c r="C291" s="636" t="s">
        <v>151</v>
      </c>
      <c r="D291" s="637">
        <f t="shared" si="80"/>
        <v>0</v>
      </c>
      <c r="E291" s="638"/>
      <c r="F291" s="638"/>
      <c r="G291" s="638"/>
      <c r="H291" s="638"/>
      <c r="I291" s="638"/>
      <c r="J291" s="638"/>
    </row>
    <row r="292" spans="1:10" s="626" customFormat="1" ht="36">
      <c r="A292" s="640">
        <v>5433</v>
      </c>
      <c r="B292" s="629">
        <v>623000</v>
      </c>
      <c r="C292" s="631" t="s">
        <v>894</v>
      </c>
      <c r="D292" s="632">
        <f t="shared" si="80"/>
        <v>0</v>
      </c>
      <c r="E292" s="632">
        <f t="shared" ref="E292:J292" si="81">E293</f>
        <v>0</v>
      </c>
      <c r="F292" s="632">
        <f t="shared" si="81"/>
        <v>0</v>
      </c>
      <c r="G292" s="632">
        <f t="shared" si="81"/>
        <v>0</v>
      </c>
      <c r="H292" s="632">
        <f t="shared" si="81"/>
        <v>0</v>
      </c>
      <c r="I292" s="632">
        <f t="shared" si="81"/>
        <v>0</v>
      </c>
      <c r="J292" s="632">
        <f t="shared" si="81"/>
        <v>0</v>
      </c>
    </row>
    <row r="293" spans="1:10" s="626" customFormat="1" ht="24">
      <c r="A293" s="641">
        <v>5434</v>
      </c>
      <c r="B293" s="635">
        <v>623100</v>
      </c>
      <c r="C293" s="636" t="s">
        <v>895</v>
      </c>
      <c r="D293" s="637">
        <f t="shared" si="80"/>
        <v>0</v>
      </c>
      <c r="E293" s="638"/>
      <c r="F293" s="638"/>
      <c r="G293" s="638"/>
      <c r="H293" s="638"/>
      <c r="I293" s="638"/>
      <c r="J293" s="638"/>
    </row>
    <row r="294" spans="1:10" s="626" customFormat="1" ht="12">
      <c r="A294" s="640">
        <v>5435</v>
      </c>
      <c r="B294" s="635"/>
      <c r="C294" s="631" t="s">
        <v>896</v>
      </c>
      <c r="D294" s="632">
        <f t="shared" si="80"/>
        <v>0</v>
      </c>
      <c r="E294" s="632">
        <f t="shared" ref="E294:J294" si="82">E31+E246</f>
        <v>0</v>
      </c>
      <c r="F294" s="632">
        <f t="shared" si="82"/>
        <v>0</v>
      </c>
      <c r="G294" s="632">
        <f t="shared" si="82"/>
        <v>0</v>
      </c>
      <c r="H294" s="632">
        <f t="shared" si="82"/>
        <v>0</v>
      </c>
      <c r="I294" s="632">
        <f t="shared" si="82"/>
        <v>0</v>
      </c>
      <c r="J294" s="632">
        <f t="shared" si="82"/>
        <v>0</v>
      </c>
    </row>
    <row r="295" spans="1:10" s="626" customFormat="1" ht="12">
      <c r="A295" s="633"/>
    </row>
    <row r="296" spans="1:10" s="626" customFormat="1" ht="12">
      <c r="A296" s="625" t="s">
        <v>2520</v>
      </c>
    </row>
    <row r="299" spans="1:10">
      <c r="A299" s="792" t="s">
        <v>2499</v>
      </c>
      <c r="B299" s="792"/>
      <c r="H299" s="792" t="s">
        <v>2500</v>
      </c>
      <c r="I299" s="792"/>
      <c r="J299" s="792"/>
    </row>
    <row r="300" spans="1:10" ht="15" customHeight="1">
      <c r="A300" s="624" t="s">
        <v>2524</v>
      </c>
      <c r="H300" s="792" t="s">
        <v>2523</v>
      </c>
      <c r="I300" s="792"/>
      <c r="J300" s="792"/>
    </row>
  </sheetData>
  <sheetProtection password="CCCC" sheet="1"/>
  <mergeCells count="21">
    <mergeCell ref="A14:J14"/>
    <mergeCell ref="A15:J15"/>
    <mergeCell ref="B27:B29"/>
    <mergeCell ref="C27:C29"/>
    <mergeCell ref="D27:J27"/>
    <mergeCell ref="D19:D20"/>
    <mergeCell ref="B18:B20"/>
    <mergeCell ref="A18:A20"/>
    <mergeCell ref="D18:J18"/>
    <mergeCell ref="C18:C20"/>
    <mergeCell ref="E19:H19"/>
    <mergeCell ref="J19:J20"/>
    <mergeCell ref="I19:I20"/>
    <mergeCell ref="H300:J300"/>
    <mergeCell ref="A299:B299"/>
    <mergeCell ref="I28:I29"/>
    <mergeCell ref="J28:J29"/>
    <mergeCell ref="A27:A29"/>
    <mergeCell ref="H299:J299"/>
    <mergeCell ref="D28:D29"/>
    <mergeCell ref="E28:H28"/>
  </mergeCells>
  <dataValidations count="1">
    <dataValidation type="whole" allowBlank="1" showErrorMessage="1" errorTitle="Upozorenje" error="Niste uneli korektnu vrednost!_x000a_Ponovite unos." sqref="D31:J294 D22:J2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94209" r:id="rId4" name="CommandButton1">
          <controlPr defaultSize="0" print="0" autoLine="0" r:id="rId5">
            <anchor moveWithCells="1">
              <from>
                <xdr:col>9</xdr:col>
                <xdr:colOff>19050</xdr:colOff>
                <xdr:row>2</xdr:row>
                <xdr:rowOff>0</xdr:rowOff>
              </from>
              <to>
                <xdr:col>9</xdr:col>
                <xdr:colOff>914400</xdr:colOff>
                <xdr:row>3</xdr:row>
                <xdr:rowOff>104775</xdr:rowOff>
              </to>
            </anchor>
          </controlPr>
        </control>
      </mc:Choice>
      <mc:Fallback>
        <control shapeId="94209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04" customWidth="1"/>
    <col min="2" max="2" width="50.85546875" style="204" customWidth="1"/>
    <col min="3" max="3" width="5.85546875" style="204" customWidth="1"/>
    <col min="4" max="4" width="42" customWidth="1"/>
    <col min="5" max="5" width="24.28515625" style="205" customWidth="1"/>
    <col min="6" max="6" width="19.85546875" style="205" customWidth="1"/>
    <col min="7" max="7" width="22.7109375" style="205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08" t="s">
        <v>993</v>
      </c>
      <c r="B1" s="208" t="s">
        <v>986</v>
      </c>
      <c r="C1" s="208" t="s">
        <v>996</v>
      </c>
      <c r="G1" s="798" t="s">
        <v>992</v>
      </c>
      <c r="H1" s="799"/>
    </row>
    <row r="2" spans="1:10" ht="14.25" customHeight="1">
      <c r="A2" s="224" t="str">
        <f>MaticniBroj</f>
        <v>08062463</v>
      </c>
      <c r="B2" s="224" t="str">
        <f>NazivKorisnika</f>
        <v>ДОМ ЗДРАВЉА ЖАБАЉ</v>
      </c>
      <c r="C2" s="229"/>
      <c r="E2" s="230">
        <v>1</v>
      </c>
      <c r="G2" s="227" t="s">
        <v>995</v>
      </c>
      <c r="H2" s="227" t="s">
        <v>985</v>
      </c>
    </row>
    <row r="3" spans="1:10">
      <c r="D3" s="88"/>
      <c r="E3" s="209" t="s">
        <v>994</v>
      </c>
      <c r="F3" s="209" t="s">
        <v>985</v>
      </c>
    </row>
    <row r="4" spans="1:10">
      <c r="C4" s="231" t="s">
        <v>417</v>
      </c>
      <c r="D4" s="207" t="s">
        <v>1000</v>
      </c>
      <c r="E4" s="225"/>
      <c r="F4" s="221">
        <f>ROUND(E4/1000,5)</f>
        <v>0</v>
      </c>
      <c r="G4" s="212"/>
    </row>
    <row r="5" spans="1:10">
      <c r="D5" s="217"/>
      <c r="F5" s="213"/>
      <c r="G5" s="212"/>
    </row>
    <row r="6" spans="1:10">
      <c r="C6" s="231" t="s">
        <v>418</v>
      </c>
      <c r="D6" s="207" t="s">
        <v>984</v>
      </c>
      <c r="E6" s="235" t="s">
        <v>999</v>
      </c>
      <c r="F6" s="234">
        <f>OZPR!J31</f>
        <v>1010</v>
      </c>
      <c r="G6" s="212"/>
    </row>
    <row r="7" spans="1:10">
      <c r="D7" s="218"/>
      <c r="E7" s="206"/>
      <c r="F7" s="214"/>
      <c r="G7" s="212"/>
    </row>
    <row r="8" spans="1:10">
      <c r="C8" s="231" t="s">
        <v>419</v>
      </c>
      <c r="D8" s="219" t="s">
        <v>998</v>
      </c>
      <c r="E8" s="220"/>
      <c r="F8" s="222">
        <f>F4+F6</f>
        <v>1010</v>
      </c>
      <c r="G8" s="210"/>
    </row>
    <row r="9" spans="1:10">
      <c r="D9" s="217"/>
      <c r="F9" s="213"/>
      <c r="G9" s="212"/>
    </row>
    <row r="10" spans="1:10">
      <c r="C10" s="231" t="s">
        <v>420</v>
      </c>
      <c r="D10" s="207" t="s">
        <v>987</v>
      </c>
      <c r="E10" s="235" t="s">
        <v>999</v>
      </c>
      <c r="F10" s="234">
        <f>Obrazac5!I138</f>
        <v>242397</v>
      </c>
      <c r="G10" s="212"/>
    </row>
    <row r="11" spans="1:10">
      <c r="D11" s="218"/>
      <c r="E11" s="206"/>
      <c r="F11" s="214"/>
      <c r="G11" s="212"/>
    </row>
    <row r="12" spans="1:10">
      <c r="C12" s="231" t="s">
        <v>421</v>
      </c>
      <c r="D12" s="802" t="s">
        <v>997</v>
      </c>
      <c r="E12" s="803"/>
      <c r="F12" s="803"/>
      <c r="G12" s="226">
        <f>F8-F10</f>
        <v>-241387</v>
      </c>
      <c r="H12" s="232">
        <f>G12</f>
        <v>-241387</v>
      </c>
      <c r="I12" s="51"/>
      <c r="J12" s="233"/>
    </row>
    <row r="13" spans="1:10">
      <c r="D13" s="217"/>
      <c r="F13" s="213"/>
      <c r="G13" s="212"/>
    </row>
    <row r="14" spans="1:10">
      <c r="C14" s="231" t="s">
        <v>422</v>
      </c>
      <c r="D14" s="207" t="s">
        <v>1002</v>
      </c>
      <c r="E14" s="235" t="s">
        <v>999</v>
      </c>
      <c r="F14" s="223"/>
      <c r="G14" s="211"/>
    </row>
    <row r="15" spans="1:10">
      <c r="C15" s="246"/>
      <c r="D15" s="247"/>
      <c r="E15" s="248"/>
      <c r="F15" s="254"/>
      <c r="G15" s="212"/>
    </row>
    <row r="16" spans="1:10">
      <c r="C16" s="231" t="s">
        <v>423</v>
      </c>
      <c r="D16" s="207" t="s">
        <v>989</v>
      </c>
      <c r="E16" s="235" t="s">
        <v>999</v>
      </c>
      <c r="F16" s="237">
        <f>OZPR!E31*0.1</f>
        <v>0</v>
      </c>
      <c r="G16" s="211"/>
    </row>
    <row r="17" spans="3:10">
      <c r="D17" s="217"/>
      <c r="F17" s="215"/>
      <c r="G17" s="212"/>
    </row>
    <row r="18" spans="3:10">
      <c r="C18" s="231" t="s">
        <v>424</v>
      </c>
      <c r="D18" s="219" t="s">
        <v>1003</v>
      </c>
      <c r="E18" s="250"/>
      <c r="F18" s="222">
        <f>F14+F16</f>
        <v>0</v>
      </c>
      <c r="G18" s="212"/>
    </row>
    <row r="19" spans="3:10">
      <c r="C19" s="251"/>
      <c r="D19" s="252"/>
      <c r="E19" s="252"/>
      <c r="F19" s="253"/>
      <c r="G19" s="212"/>
    </row>
    <row r="20" spans="3:10">
      <c r="C20" s="231" t="s">
        <v>425</v>
      </c>
      <c r="D20" s="207" t="s">
        <v>988</v>
      </c>
      <c r="E20" s="235" t="s">
        <v>999</v>
      </c>
      <c r="F20" s="237">
        <f>K9OOSO!E22</f>
        <v>0</v>
      </c>
      <c r="G20" s="211"/>
    </row>
    <row r="21" spans="3:10">
      <c r="D21" s="217"/>
      <c r="F21" s="249"/>
      <c r="G21" s="212"/>
    </row>
    <row r="22" spans="3:10">
      <c r="C22" s="231" t="s">
        <v>426</v>
      </c>
      <c r="D22" s="804" t="s">
        <v>1004</v>
      </c>
      <c r="E22" s="805"/>
      <c r="F22" s="806"/>
      <c r="G22" s="226">
        <f>F18-F20</f>
        <v>0</v>
      </c>
      <c r="H22" s="228">
        <f>Odstupanje_1</f>
        <v>0</v>
      </c>
      <c r="I22" s="51"/>
      <c r="J22" s="244"/>
    </row>
    <row r="23" spans="3:10">
      <c r="D23" s="217"/>
      <c r="F23" s="213"/>
      <c r="G23" s="212"/>
    </row>
    <row r="24" spans="3:10">
      <c r="C24" s="231" t="s">
        <v>343</v>
      </c>
      <c r="D24" s="207" t="s">
        <v>990</v>
      </c>
      <c r="E24" s="235" t="s">
        <v>999</v>
      </c>
      <c r="F24" s="223">
        <v>0</v>
      </c>
      <c r="G24" s="211"/>
    </row>
    <row r="25" spans="3:10">
      <c r="D25" s="217"/>
      <c r="F25" s="213"/>
      <c r="G25" s="212"/>
    </row>
    <row r="26" spans="3:10">
      <c r="C26" s="231" t="s">
        <v>401</v>
      </c>
      <c r="D26" s="236" t="s">
        <v>991</v>
      </c>
      <c r="E26" s="235" t="s">
        <v>999</v>
      </c>
      <c r="F26" s="223">
        <v>0</v>
      </c>
      <c r="G26" s="211"/>
    </row>
    <row r="27" spans="3:10">
      <c r="D27" s="217"/>
      <c r="F27" s="213"/>
      <c r="G27" s="212"/>
    </row>
    <row r="28" spans="3:10">
      <c r="C28" s="231" t="s">
        <v>402</v>
      </c>
      <c r="D28" s="236" t="s">
        <v>1005</v>
      </c>
      <c r="E28" s="235" t="s">
        <v>999</v>
      </c>
      <c r="F28" s="223">
        <v>0</v>
      </c>
      <c r="G28" s="212"/>
    </row>
    <row r="29" spans="3:10">
      <c r="D29" s="217"/>
      <c r="F29" s="213"/>
      <c r="G29" s="212"/>
    </row>
    <row r="30" spans="3:10">
      <c r="C30" s="231" t="s">
        <v>403</v>
      </c>
      <c r="D30" s="800" t="s">
        <v>1006</v>
      </c>
      <c r="E30" s="801"/>
      <c r="F30" s="801"/>
      <c r="G30" s="226">
        <f>H22-F24-F26-F28</f>
        <v>0</v>
      </c>
      <c r="H30" s="228">
        <f>G30</f>
        <v>0</v>
      </c>
      <c r="I30" s="51"/>
      <c r="J30" s="233"/>
    </row>
    <row r="31" spans="3:10">
      <c r="D31" s="217"/>
      <c r="F31" s="215"/>
      <c r="G31" s="212"/>
    </row>
    <row r="32" spans="3:10">
      <c r="F32" s="216"/>
      <c r="G32" s="212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A3" sqref="A3"/>
    </sheetView>
  </sheetViews>
  <sheetFormatPr defaultRowHeight="12.75"/>
  <cols>
    <col min="1" max="16384" width="9.140625" style="503"/>
  </cols>
  <sheetData>
    <row r="1" spans="1:1" ht="18">
      <c r="A1" s="665" t="s">
        <v>1741</v>
      </c>
    </row>
    <row r="2" spans="1:1">
      <c r="A2" s="666"/>
    </row>
    <row r="3" spans="1:1">
      <c r="A3" s="503" t="s">
        <v>1742</v>
      </c>
    </row>
    <row r="4" spans="1:1" ht="18">
      <c r="A4" s="665" t="s">
        <v>1743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135</vt:i4>
      </vt:variant>
    </vt:vector>
  </HeadingPairs>
  <TitlesOfParts>
    <vt:vector size="155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Obrazac8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VP</vt:lpstr>
      <vt:lpstr>KontrolaF</vt:lpstr>
      <vt:lpstr>Kontrola</vt:lpstr>
      <vt:lpstr>DP!biop</vt:lpstr>
      <vt:lpstr>Krv1!biop</vt:lpstr>
      <vt:lpstr>Krv2a!biop</vt:lpstr>
      <vt:lpstr>Krv2b!biop</vt:lpstr>
      <vt:lpstr>biop</vt:lpstr>
      <vt:lpstr>DP!bip</vt:lpstr>
      <vt:lpstr>Krv1!bip</vt:lpstr>
      <vt:lpstr>Krv2a!bip</vt:lpstr>
      <vt:lpstr>Krv2b!bip</vt:lpstr>
      <vt:lpstr>bip</vt:lpstr>
      <vt:lpstr>DP!BrojPodr</vt:lpstr>
      <vt:lpstr>Krv1!BrojPodr</vt:lpstr>
      <vt:lpstr>Krv2a!BrojPodr</vt:lpstr>
      <vt:lpstr>Krv2b!BrojPodr</vt:lpstr>
      <vt:lpstr>BrojPodr</vt:lpstr>
      <vt:lpstr>BO!BrojPodracuna</vt:lpstr>
      <vt:lpstr>DP!BrojPodracuna</vt:lpstr>
      <vt:lpstr>Kontrola!BrojPodracuna</vt:lpstr>
      <vt:lpstr>Krv1!BrojPodracuna</vt:lpstr>
      <vt:lpstr>Krv2a!BrojPodracuna</vt:lpstr>
      <vt:lpstr>Krv2b!BrojPodracuna</vt:lpstr>
      <vt:lpstr>Obrazac1!BrojPodracuna</vt:lpstr>
      <vt:lpstr>Obrazac2!BrojPodracuna</vt:lpstr>
      <vt:lpstr>Obrazac3!BrojPodracuna</vt:lpstr>
      <vt:lpstr>Obrazac4!BrojPodracuna</vt:lpstr>
      <vt:lpstr>Obrazac6!BrojPodracuna</vt:lpstr>
      <vt:lpstr>Obrazac7!BrojPodracuna</vt:lpstr>
      <vt:lpstr>OZPR!BrojPodracuna</vt:lpstr>
      <vt:lpstr>Transferi!BrojPodracuna</vt:lpstr>
      <vt:lpstr>VP!BrojPodracuna</vt:lpstr>
      <vt:lpstr>BrojPodracuna</vt:lpstr>
      <vt:lpstr>Datum</vt:lpstr>
      <vt:lpstr>DP!Fili</vt:lpstr>
      <vt:lpstr>Krv1!Fili</vt:lpstr>
      <vt:lpstr>Krv2a!Fili</vt:lpstr>
      <vt:lpstr>Krv2b!Fili</vt:lpstr>
      <vt:lpstr>Fili</vt:lpstr>
      <vt:lpstr>BO!Filijala</vt:lpstr>
      <vt:lpstr>DP!Filijala</vt:lpstr>
      <vt:lpstr>K9OOSO!Filijala</vt:lpstr>
      <vt:lpstr>Kontrola!Filijala</vt:lpstr>
      <vt:lpstr>Krv1!Filijala</vt:lpstr>
      <vt:lpstr>Krv2a!Filijala</vt:lpstr>
      <vt:lpstr>Krv2b!Filijala</vt:lpstr>
      <vt:lpstr>Obrazac8!Filijala</vt:lpstr>
      <vt:lpstr>OZPR!Filijala</vt:lpstr>
      <vt:lpstr>Transferi!Filijala</vt:lpstr>
      <vt:lpstr>VP!Filijala</vt:lpstr>
      <vt:lpstr>Filijala</vt:lpstr>
      <vt:lpstr>DP!MatBroj</vt:lpstr>
      <vt:lpstr>Krv1!MatBroj</vt:lpstr>
      <vt:lpstr>Krv2a!MatBroj</vt:lpstr>
      <vt:lpstr>Krv2b!MatBroj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VP!MaticniBroj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VP!NazivKorisnika</vt:lpstr>
      <vt:lpstr>NazivKorisnika</vt:lpstr>
      <vt:lpstr>DP!NazKorisnika</vt:lpstr>
      <vt:lpstr>Krv1!NazKorisnika</vt:lpstr>
      <vt:lpstr>Krv2a!NazKorisnika</vt:lpstr>
      <vt:lpstr>Krv2b!NazKorisnika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VP!PIB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Obrazac8!Print_Area</vt:lpstr>
      <vt:lpstr>OZPR!Print_Area</vt:lpstr>
      <vt:lpstr>VP!Print_Area</vt:lpstr>
      <vt:lpstr>Krv2a!Print_Titles</vt:lpstr>
      <vt:lpstr>Krv2b!Print_Titles</vt:lpstr>
      <vt:lpstr>Obrazac2!Print_Titles</vt:lpstr>
      <vt:lpstr>Obrazac3!Print_Titles</vt:lpstr>
      <vt:lpstr>Obrazac4!Print_Titles</vt:lpstr>
      <vt:lpstr>OZPR!Print_Titles</vt:lpstr>
      <vt:lpstr>VP!Print_Titles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VP!Sediste</vt:lpstr>
      <vt:lpstr>Sediste</vt:lpstr>
      <vt:lpstr>SifraFilijale</vt:lpstr>
      <vt:lpstr>SifraZU</vt:lpstr>
      <vt:lpstr>ZbirK2</vt:lpstr>
      <vt:lpstr>DP!ZDU</vt:lpstr>
      <vt:lpstr>Krv1!ZDU</vt:lpstr>
      <vt:lpstr>Krv2a!ZDU</vt:lpstr>
      <vt:lpstr>Krv2b!ZDU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VP!ZU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2022-02-25T11:03:36Z</cp:lastPrinted>
  <dcterms:created xsi:type="dcterms:W3CDTF">2002-07-23T06:43:57Z</dcterms:created>
  <dcterms:modified xsi:type="dcterms:W3CDTF">2023-03-22T11:13:54Z</dcterms:modified>
</cp:coreProperties>
</file>