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20" windowWidth="11820" windowHeight="6435" tabRatio="731" activeTab="1"/>
  </bookViews>
  <sheets>
    <sheet name="Pocetni" sheetId="4" r:id="rId1"/>
    <sheet name="FP2022" sheetId="76" r:id="rId2"/>
    <sheet name="Obaveze2022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'FP2022'!#REF!</definedName>
    <definedName name="MaticniBroj">Pocetni!$C$12</definedName>
    <definedName name="NazivKorisnika">Pocetni!$C$10</definedName>
    <definedName name="PIB">Pocetni!#REF!</definedName>
    <definedName name="_xlnm.Print_Area" localSheetId="1">'FP2022'!$A$1:$J$542</definedName>
    <definedName name="_xlnm.Print_Area" localSheetId="2">Obaveze2022!$A$1:$I$34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44525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D91" i="76"/>
  <c r="F91" i="76"/>
  <c r="G91" i="76"/>
  <c r="H91" i="76"/>
  <c r="H90" i="76"/>
  <c r="I91" i="76"/>
  <c r="J91" i="76"/>
  <c r="D92" i="76"/>
  <c r="D93" i="76"/>
  <c r="E94" i="76"/>
  <c r="F94" i="76"/>
  <c r="F90" i="76"/>
  <c r="G94" i="76"/>
  <c r="H94" i="76"/>
  <c r="I94" i="76"/>
  <c r="I90" i="76"/>
  <c r="J94" i="76"/>
  <c r="J90" i="76"/>
  <c r="D95" i="76"/>
  <c r="D96" i="76"/>
  <c r="D97" i="76"/>
  <c r="D98" i="76"/>
  <c r="E99" i="76"/>
  <c r="F99" i="76"/>
  <c r="G99" i="76"/>
  <c r="G90" i="76"/>
  <c r="H99" i="76"/>
  <c r="I99" i="76"/>
  <c r="J99" i="76"/>
  <c r="D100" i="76"/>
  <c r="D101" i="76"/>
  <c r="E103" i="76"/>
  <c r="F103" i="76"/>
  <c r="G103" i="76"/>
  <c r="G102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0" i="76"/>
  <c r="D111" i="76"/>
  <c r="D112" i="76"/>
  <c r="D113" i="76"/>
  <c r="D114" i="76"/>
  <c r="E115" i="76"/>
  <c r="F115" i="76"/>
  <c r="G115" i="76"/>
  <c r="D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J129" i="76"/>
  <c r="D129" i="76"/>
  <c r="D130" i="76"/>
  <c r="E132" i="76"/>
  <c r="F132" i="76"/>
  <c r="D132" i="76"/>
  <c r="G132" i="76"/>
  <c r="G131" i="76"/>
  <c r="H132" i="76"/>
  <c r="H131" i="76"/>
  <c r="I132" i="76"/>
  <c r="I131" i="76"/>
  <c r="J132" i="76"/>
  <c r="D133" i="76"/>
  <c r="E134" i="76"/>
  <c r="F134" i="76"/>
  <c r="F131" i="76"/>
  <c r="G134" i="76"/>
  <c r="H134" i="76"/>
  <c r="I134" i="76"/>
  <c r="J134" i="76"/>
  <c r="J131" i="76"/>
  <c r="D135" i="76"/>
  <c r="E137" i="76"/>
  <c r="F137" i="76"/>
  <c r="F136" i="76"/>
  <c r="G137" i="76"/>
  <c r="H137" i="76"/>
  <c r="H136" i="76"/>
  <c r="H23" i="76"/>
  <c r="I137" i="76"/>
  <c r="I136" i="76"/>
  <c r="J137" i="76"/>
  <c r="J136" i="76"/>
  <c r="D138" i="76"/>
  <c r="D139" i="76"/>
  <c r="E141" i="76"/>
  <c r="F141" i="76"/>
  <c r="F140" i="76"/>
  <c r="F23" i="76"/>
  <c r="F22" i="76"/>
  <c r="F224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D150" i="76"/>
  <c r="E151" i="76"/>
  <c r="F151" i="76"/>
  <c r="G151" i="76"/>
  <c r="H151" i="76"/>
  <c r="I151" i="76"/>
  <c r="J151" i="76"/>
  <c r="J148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D236" i="76"/>
  <c r="I236" i="76"/>
  <c r="J236" i="76"/>
  <c r="D237" i="76"/>
  <c r="E238" i="76"/>
  <c r="F238" i="76"/>
  <c r="G238" i="76"/>
  <c r="H238" i="76"/>
  <c r="I238" i="76"/>
  <c r="I235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I244" i="76"/>
  <c r="J244" i="76"/>
  <c r="D245" i="76"/>
  <c r="D246" i="76"/>
  <c r="D247" i="76"/>
  <c r="D252" i="76"/>
  <c r="E253" i="76"/>
  <c r="F253" i="76"/>
  <c r="G253" i="76"/>
  <c r="H253" i="76"/>
  <c r="D253" i="76"/>
  <c r="I253" i="76"/>
  <c r="J253" i="76"/>
  <c r="D254" i="76"/>
  <c r="E255" i="76"/>
  <c r="F255" i="76"/>
  <c r="F235" i="76"/>
  <c r="G255" i="76"/>
  <c r="H255" i="76"/>
  <c r="D255" i="76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H262" i="76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I261" i="76"/>
  <c r="J270" i="76"/>
  <c r="D271" i="76"/>
  <c r="D272" i="76"/>
  <c r="D273" i="76"/>
  <c r="D274" i="76"/>
  <c r="D275" i="76"/>
  <c r="E276" i="76"/>
  <c r="F276" i="76"/>
  <c r="G276" i="76"/>
  <c r="H276" i="76"/>
  <c r="I276" i="76"/>
  <c r="J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J261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8" i="76"/>
  <c r="D299" i="76"/>
  <c r="E300" i="76"/>
  <c r="F300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D311" i="76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D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0" i="76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H370" i="76"/>
  <c r="D370" i="76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I413" i="76"/>
  <c r="J413" i="76"/>
  <c r="D414" i="76"/>
  <c r="D415" i="76"/>
  <c r="D416" i="76"/>
  <c r="E417" i="76"/>
  <c r="E409" i="76"/>
  <c r="F417" i="76"/>
  <c r="G417" i="76"/>
  <c r="H417" i="76"/>
  <c r="I417" i="76"/>
  <c r="J417" i="76"/>
  <c r="J409" i="76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G431" i="76"/>
  <c r="G430" i="76"/>
  <c r="H432" i="76"/>
  <c r="I432" i="76"/>
  <c r="J432" i="76"/>
  <c r="D432" i="76"/>
  <c r="D433" i="76"/>
  <c r="D434" i="76"/>
  <c r="D435" i="76"/>
  <c r="D436" i="76"/>
  <c r="E437" i="76"/>
  <c r="F437" i="76"/>
  <c r="F431" i="76"/>
  <c r="F430" i="76"/>
  <c r="G437" i="76"/>
  <c r="H437" i="76"/>
  <c r="I437" i="76"/>
  <c r="J437" i="76"/>
  <c r="J431" i="76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I43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J329" i="76"/>
  <c r="D329" i="76"/>
  <c r="D48" i="76"/>
  <c r="D378" i="76"/>
  <c r="F469" i="76"/>
  <c r="D33" i="76"/>
  <c r="I469" i="76"/>
  <c r="D456" i="76"/>
  <c r="E165" i="76"/>
  <c r="E148" i="76"/>
  <c r="H148" i="76"/>
  <c r="H147" i="76"/>
  <c r="E477" i="76"/>
  <c r="D464" i="76"/>
  <c r="H453" i="76"/>
  <c r="H430" i="76"/>
  <c r="D375" i="76"/>
  <c r="D158" i="76"/>
  <c r="D141" i="76"/>
  <c r="E155" i="76"/>
  <c r="H431" i="76"/>
  <c r="E136" i="76"/>
  <c r="E453" i="76"/>
  <c r="D166" i="76"/>
  <c r="G155" i="76"/>
  <c r="D82" i="76"/>
  <c r="D467" i="76"/>
  <c r="D453" i="76"/>
  <c r="F261" i="76"/>
  <c r="D126" i="76"/>
  <c r="E102" i="76"/>
  <c r="D384" i="76"/>
  <c r="I370" i="76"/>
  <c r="J370" i="76"/>
  <c r="F370" i="76"/>
  <c r="D367" i="76"/>
  <c r="F165" i="76"/>
  <c r="G136" i="76"/>
  <c r="E481" i="76"/>
  <c r="F162" i="76"/>
  <c r="H102" i="76"/>
  <c r="G390" i="76"/>
  <c r="E131" i="76"/>
  <c r="D134" i="76"/>
  <c r="H76" i="76"/>
  <c r="D131" i="76"/>
  <c r="D58" i="76"/>
  <c r="D24" i="76"/>
  <c r="F24" i="76"/>
  <c r="D508" i="76"/>
  <c r="I481" i="76"/>
  <c r="I480" i="76"/>
  <c r="I23" i="76"/>
  <c r="I22" i="76"/>
  <c r="I409" i="76"/>
  <c r="H329" i="76"/>
  <c r="E329" i="76"/>
  <c r="J310" i="76"/>
  <c r="D310" i="76"/>
  <c r="I234" i="76"/>
  <c r="I233" i="76"/>
  <c r="I536" i="76"/>
  <c r="G148" i="76"/>
  <c r="D472" i="76"/>
  <c r="G469" i="76"/>
  <c r="J24" i="76"/>
  <c r="D481" i="76"/>
  <c r="E480" i="76"/>
  <c r="D480" i="76"/>
  <c r="D478" i="76"/>
  <c r="F477" i="76"/>
  <c r="D477" i="76"/>
  <c r="D391" i="76"/>
  <c r="D511" i="76"/>
  <c r="D77" i="76"/>
  <c r="I430" i="76"/>
  <c r="D211" i="76"/>
  <c r="I510" i="76"/>
  <c r="E469" i="76"/>
  <c r="D470" i="76"/>
  <c r="D358" i="76"/>
  <c r="F357" i="76"/>
  <c r="D270" i="76"/>
  <c r="I200" i="76"/>
  <c r="I176" i="76"/>
  <c r="F147" i="76"/>
  <c r="D103" i="76"/>
  <c r="D69" i="76"/>
  <c r="D25" i="76"/>
  <c r="E510" i="76"/>
  <c r="D510" i="76"/>
  <c r="F481" i="76"/>
  <c r="F480" i="76"/>
  <c r="D454" i="76"/>
  <c r="E90" i="76"/>
  <c r="D447" i="76"/>
  <c r="D410" i="76"/>
  <c r="D387" i="76"/>
  <c r="D381" i="76"/>
  <c r="E370" i="76"/>
  <c r="D364" i="76"/>
  <c r="D361" i="76"/>
  <c r="E357" i="76"/>
  <c r="I357" i="76"/>
  <c r="D351" i="76"/>
  <c r="D323" i="76"/>
  <c r="E261" i="76"/>
  <c r="E234" i="76"/>
  <c r="D259" i="76"/>
  <c r="D242" i="76"/>
  <c r="D178" i="76"/>
  <c r="D177" i="76"/>
  <c r="D156" i="76"/>
  <c r="D153" i="76"/>
  <c r="D151" i="76"/>
  <c r="I102" i="76"/>
  <c r="G177" i="76"/>
  <c r="G176" i="76"/>
  <c r="D451" i="76"/>
  <c r="E235" i="76"/>
  <c r="D201" i="76"/>
  <c r="D174" i="76"/>
  <c r="F102" i="76"/>
  <c r="D155" i="76"/>
  <c r="E147" i="76"/>
  <c r="F200" i="76"/>
  <c r="F176" i="76"/>
  <c r="H481" i="76"/>
  <c r="H480" i="76"/>
  <c r="D506" i="76"/>
  <c r="E431" i="76"/>
  <c r="E430" i="76"/>
  <c r="H409" i="76"/>
  <c r="H357" i="76"/>
  <c r="D353" i="76"/>
  <c r="F329" i="76"/>
  <c r="F234" i="76"/>
  <c r="D321" i="76"/>
  <c r="D319" i="76"/>
  <c r="G310" i="76"/>
  <c r="G165" i="76"/>
  <c r="D165" i="76"/>
  <c r="D160" i="76"/>
  <c r="D94" i="76"/>
  <c r="G24" i="76"/>
  <c r="D149" i="76"/>
  <c r="D357" i="76"/>
  <c r="D469" i="76"/>
  <c r="I224" i="76"/>
  <c r="D200" i="76"/>
  <c r="D176" i="76"/>
  <c r="G147" i="76"/>
  <c r="E233" i="76"/>
  <c r="E536" i="76"/>
  <c r="F233" i="76"/>
  <c r="F536" i="76"/>
  <c r="D300" i="76"/>
  <c r="G261" i="76"/>
  <c r="D297" i="76"/>
  <c r="D289" i="76"/>
  <c r="D276" i="76"/>
  <c r="H261" i="76"/>
  <c r="D261" i="76"/>
  <c r="D262" i="76"/>
  <c r="G235" i="76"/>
  <c r="G234" i="76"/>
  <c r="G233" i="76"/>
  <c r="G536" i="76"/>
  <c r="J235" i="76"/>
  <c r="D244" i="76"/>
  <c r="D238" i="76"/>
  <c r="D148" i="76"/>
  <c r="J147" i="76"/>
  <c r="D147" i="76"/>
  <c r="D140" i="76"/>
  <c r="E23" i="76"/>
  <c r="E22" i="76"/>
  <c r="E224" i="76"/>
  <c r="D137" i="76"/>
  <c r="D90" i="76"/>
  <c r="G23" i="76"/>
  <c r="D99" i="76"/>
  <c r="G22" i="76"/>
  <c r="G224" i="76"/>
  <c r="J102" i="76"/>
  <c r="D102" i="76"/>
  <c r="J430" i="76"/>
  <c r="D430" i="76"/>
  <c r="D431" i="76"/>
  <c r="D437" i="76"/>
  <c r="D409" i="76"/>
  <c r="J234" i="76"/>
  <c r="J233" i="76"/>
  <c r="J536" i="76"/>
  <c r="D417" i="76"/>
  <c r="D413" i="76"/>
  <c r="J23" i="76"/>
  <c r="J22" i="76"/>
  <c r="J224" i="76"/>
  <c r="H22" i="76"/>
  <c r="D23" i="76"/>
  <c r="D136" i="76"/>
  <c r="H224" i="76"/>
  <c r="D224" i="76"/>
  <c r="D22" i="76"/>
  <c r="H235" i="76"/>
  <c r="H234" i="76"/>
  <c r="H233" i="76"/>
  <c r="D235" i="76"/>
  <c r="D234" i="76"/>
  <c r="H536" i="76"/>
  <c r="D536" i="76"/>
  <c r="D233" i="76"/>
</calcChain>
</file>

<file path=xl/sharedStrings.xml><?xml version="1.0" encoding="utf-8"?>
<sst xmlns="http://schemas.openxmlformats.org/spreadsheetml/2006/main" count="1616" uniqueCount="907">
  <si>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</si>
  <si>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</si>
  <si>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</si>
  <si>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</si>
  <si>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</si>
  <si>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</si>
  <si>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</si>
  <si>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</si>
  <si>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</si>
  <si>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</si>
  <si>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</si>
  <si>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</si>
  <si>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</si>
  <si>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</si>
  <si>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</si>
  <si>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</si>
  <si>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</si>
  <si>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</si>
  <si>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</si>
  <si>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</si>
  <si>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</si>
  <si>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</si>
  <si>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</si>
  <si>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</si>
  <si>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</si>
  <si>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</si>
  <si>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</si>
  <si>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</si>
  <si>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</si>
  <si>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</si>
  <si>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</si>
  <si>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</si>
  <si>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</si>
  <si>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</si>
  <si>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</si>
  <si>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</si>
  <si>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</si>
  <si>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</si>
  <si>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</si>
  <si>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</si>
  <si>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</si>
  <si>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</si>
  <si>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</si>
  <si>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</si>
  <si>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</si>
  <si>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</si>
  <si>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</si>
  <si>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</si>
  <si>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</si>
  <si>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</si>
  <si>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</si>
  <si>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</si>
  <si>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</si>
  <si>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</si>
  <si>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</si>
  <si>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</si>
  <si>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</si>
  <si>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</si>
  <si>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</si>
  <si>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</si>
  <si>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</si>
  <si>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</si>
  <si>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</si>
  <si>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</si>
  <si>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</si>
  <si>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</si>
  <si>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</si>
  <si>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</si>
  <si>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</si>
  <si>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</si>
  <si>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</si>
  <si>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</si>
  <si>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</si>
  <si>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</si>
  <si>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</si>
  <si>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</si>
  <si>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</si>
  <si>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</si>
  <si>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</si>
  <si>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</si>
  <si>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</si>
  <si>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</si>
  <si>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</si>
  <si>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</si>
  <si>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</si>
  <si>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</si>
  <si>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</si>
  <si>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</si>
  <si>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</si>
  <si>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</si>
  <si>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</si>
  <si>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</si>
  <si>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</si>
  <si>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</si>
  <si>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</si>
  <si>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</si>
  <si>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</si>
  <si>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</si>
  <si>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</si>
  <si>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</si>
  <si>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</si>
  <si>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</si>
  <si>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</si>
  <si>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</si>
  <si>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</si>
  <si>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</si>
  <si>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</si>
  <si>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</si>
  <si>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</si>
  <si>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</si>
  <si>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</si>
  <si>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</si>
  <si>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</si>
  <si>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</si>
  <si>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</si>
  <si>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</si>
  <si>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</si>
  <si>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</si>
  <si>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</si>
  <si>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</si>
  <si>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</si>
  <si>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</si>
  <si>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</si>
  <si>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</si>
  <si>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</si>
  <si>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</si>
  <si>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</si>
  <si>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</si>
  <si>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</si>
  <si>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</si>
  <si>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</si>
  <si>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</si>
  <si>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</si>
  <si>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</si>
  <si>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</si>
  <si>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</si>
  <si>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</si>
  <si>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</si>
  <si>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</si>
  <si>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</si>
  <si>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</si>
  <si>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</si>
  <si>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</si>
  <si>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</si>
  <si>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</si>
  <si>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</si>
  <si>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</si>
  <si>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</si>
  <si>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</si>
  <si>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</si>
  <si>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</si>
  <si>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</si>
  <si>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</si>
  <si>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</si>
  <si>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</si>
  <si>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</si>
  <si>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</si>
  <si>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</si>
  <si>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</si>
  <si>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</si>
  <si>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</si>
  <si>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</si>
  <si>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</si>
  <si>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</si>
  <si>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</si>
  <si>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</si>
  <si>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</si>
  <si>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</si>
  <si>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</si>
  <si>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</si>
  <si>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</si>
  <si>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</si>
  <si>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</si>
  <si>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</si>
  <si>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</si>
  <si>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</si>
  <si>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</si>
  <si>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</si>
  <si>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</si>
  <si>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</si>
  <si>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</si>
  <si>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</si>
  <si>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</si>
  <si>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</si>
  <si>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</si>
  <si>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</si>
  <si>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</si>
  <si>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</si>
  <si>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</si>
  <si>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</si>
  <si>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</si>
  <si>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</si>
  <si>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</si>
  <si>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</si>
  <si>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</si>
  <si>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</si>
  <si>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</si>
  <si>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</si>
  <si>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</si>
  <si>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</si>
  <si>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</si>
  <si>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</si>
  <si>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</si>
  <si>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</si>
  <si>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</si>
  <si>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</si>
  <si>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</si>
  <si>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</si>
  <si>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</si>
  <si>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</si>
  <si>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</si>
  <si>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</si>
  <si>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</si>
  <si>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</si>
  <si>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</si>
  <si>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</si>
  <si>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</si>
  <si>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</si>
  <si>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</si>
  <si>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</si>
  <si>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</si>
  <si>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</si>
  <si>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</si>
  <si>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</si>
  <si>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</si>
  <si>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</si>
  <si>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</si>
  <si>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</si>
  <si>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</si>
  <si>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</si>
  <si>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</si>
  <si>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</si>
  <si>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</si>
  <si>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</si>
  <si>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</si>
  <si>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</si>
  <si>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</si>
  <si>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</si>
  <si>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</si>
  <si>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</si>
  <si>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</si>
  <si>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</si>
  <si>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</si>
  <si>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</si>
  <si>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</si>
  <si>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</si>
  <si>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</si>
  <si>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</si>
  <si>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</si>
  <si>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</si>
  <si>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</si>
  <si>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</si>
  <si>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</si>
  <si>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</si>
  <si>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</si>
  <si>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</si>
  <si>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</si>
  <si>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</si>
  <si>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</si>
  <si>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</si>
  <si>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</si>
  <si>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</si>
  <si>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</si>
  <si>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</si>
  <si>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</si>
  <si>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</si>
  <si>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</si>
  <si>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</si>
  <si>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</si>
  <si>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</si>
  <si>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</si>
  <si>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</si>
  <si>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</si>
  <si>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</si>
  <si>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</si>
  <si>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</si>
  <si>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</si>
  <si>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</si>
  <si>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</si>
  <si>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</si>
  <si>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</si>
  <si>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</si>
  <si>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</si>
  <si>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</si>
  <si>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</si>
  <si>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</si>
  <si>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</si>
  <si>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</si>
  <si>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</si>
  <si>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</si>
  <si>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</si>
  <si>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</si>
  <si>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</si>
  <si>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</si>
  <si>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</si>
  <si>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</si>
  <si>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</si>
  <si>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</si>
  <si>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</si>
  <si>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</si>
  <si>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</si>
  <si>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</si>
  <si>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</si>
  <si>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</si>
  <si>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</si>
  <si>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</si>
  <si>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</si>
  <si>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</si>
  <si>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</si>
  <si>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</si>
  <si>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</si>
  <si>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</si>
  <si>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</si>
  <si>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</si>
  <si>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</si>
  <si>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</si>
  <si>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</si>
  <si>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</si>
  <si>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</si>
  <si>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</si>
  <si>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</si>
  <si>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</si>
  <si>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</si>
  <si>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</si>
  <si>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</si>
  <si>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</si>
  <si>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</si>
  <si>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</si>
  <si>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</si>
  <si>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</si>
  <si>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</si>
  <si>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</si>
  <si>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</si>
  <si>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</si>
  <si>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</si>
  <si>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</si>
  <si>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</si>
  <si>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</si>
  <si>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</si>
  <si>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</si>
  <si>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</si>
  <si>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</si>
  <si>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</si>
  <si>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</si>
  <si>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</si>
  <si>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</si>
  <si>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</si>
  <si>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</si>
  <si>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</si>
  <si>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</si>
  <si>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</si>
  <si>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</si>
  <si>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</si>
  <si>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</si>
  <si>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</si>
  <si>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</si>
  <si>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</si>
  <si>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</si>
  <si>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</si>
  <si>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</si>
  <si>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</si>
  <si>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</si>
  <si>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</si>
  <si>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</si>
  <si>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</si>
  <si>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</si>
  <si>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</si>
  <si>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</si>
  <si>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</si>
  <si>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</si>
  <si>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</si>
  <si>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</si>
  <si>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</si>
  <si>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</si>
  <si>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</si>
  <si>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</si>
  <si>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</si>
  <si>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</si>
  <si>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</si>
  <si>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</si>
  <si>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</si>
  <si>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</si>
  <si>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</si>
  <si>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</si>
  <si>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</si>
  <si>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</si>
  <si>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</si>
  <si>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</si>
  <si>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</si>
  <si>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</si>
  <si>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</si>
  <si>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</si>
  <si>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</si>
  <si>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</si>
  <si>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</si>
  <si>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</si>
  <si>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</si>
  <si>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</si>
  <si>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</si>
  <si>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</si>
  <si>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</si>
  <si>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</si>
  <si>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</si>
  <si>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</si>
  <si>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</si>
  <si>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</si>
  <si>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</si>
  <si>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</si>
  <si>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</si>
  <si>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</si>
  <si>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</si>
  <si>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</si>
  <si>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</si>
  <si>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</si>
  <si>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</si>
  <si>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</si>
  <si>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</si>
  <si>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</si>
  <si>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</si>
  <si>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</si>
  <si>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</si>
  <si>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</si>
  <si>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</si>
  <si>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</si>
  <si>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</si>
  <si>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</si>
  <si>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</si>
  <si>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</si>
  <si>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</si>
  <si>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</si>
  <si>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</si>
  <si>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</si>
  <si>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</si>
  <si>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</si>
  <si>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</si>
  <si>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</si>
  <si>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</si>
  <si>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</si>
  <si>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</si>
  <si>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</si>
  <si>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</si>
  <si>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</si>
  <si>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</si>
  <si>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</si>
  <si>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</si>
  <si>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</si>
  <si>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</si>
  <si>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</si>
  <si>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</si>
  <si>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</si>
  <si>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</si>
  <si>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</si>
  <si>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</si>
  <si>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</si>
  <si>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</si>
  <si>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</si>
  <si>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</si>
  <si>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</si>
  <si>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</si>
  <si>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</si>
  <si>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</si>
  <si>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</si>
  <si>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</si>
  <si>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</si>
  <si>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</si>
  <si>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</si>
  <si>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</si>
  <si>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</si>
  <si>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</si>
  <si>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</si>
  <si>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</si>
  <si>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</si>
  <si>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</si>
  <si>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</si>
  <si>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</si>
  <si>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</si>
  <si>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</si>
  <si>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</si>
  <si>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</si>
  <si>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</si>
  <si>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</si>
  <si>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</si>
  <si>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</si>
  <si>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</si>
  <si>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</si>
  <si>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</si>
  <si>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</si>
  <si>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</si>
  <si>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</si>
  <si>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</si>
  <si>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</si>
  <si>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</si>
  <si>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</si>
  <si>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</si>
  <si>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</si>
  <si>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</si>
  <si>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</si>
  <si>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</si>
  <si>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</si>
  <si>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</si>
  <si>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</si>
  <si>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</si>
  <si>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</si>
  <si>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</si>
  <si>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</si>
  <si>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</si>
  <si>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</si>
  <si>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</si>
  <si>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</si>
  <si>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</si>
  <si>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</si>
  <si>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</si>
  <si>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</si>
  <si>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</si>
  <si>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</si>
  <si>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</si>
  <si>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</si>
  <si>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</si>
  <si>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</si>
  <si>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</si>
  <si>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</si>
  <si>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</si>
  <si>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</si>
  <si>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</si>
  <si>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</si>
  <si>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</si>
  <si>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</si>
  <si>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</si>
  <si>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</si>
  <si>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</si>
  <si>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</si>
  <si>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</si>
  <si>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</si>
  <si>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</si>
  <si>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</si>
  <si>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</si>
  <si>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</si>
  <si>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</si>
  <si>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</si>
  <si>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</si>
  <si>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</si>
  <si>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</si>
  <si>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</si>
  <si>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</si>
  <si>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</si>
  <si>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</si>
  <si>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</si>
  <si>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</si>
  <si>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</si>
  <si>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</si>
  <si>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</si>
  <si>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</si>
  <si>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</si>
  <si>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</si>
  <si>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</si>
  <si>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</si>
  <si>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</si>
  <si>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</si>
  <si>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</si>
  <si>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</si>
  <si>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</si>
  <si>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</si>
  <si>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</si>
  <si>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</si>
  <si>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</si>
  <si>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</si>
  <si>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</si>
  <si>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</si>
  <si>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</si>
  <si>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</si>
  <si>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</si>
  <si>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</si>
  <si>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</si>
  <si>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</si>
  <si>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</si>
  <si>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</si>
  <si>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</si>
  <si>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</si>
  <si>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</si>
  <si>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</si>
  <si>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</si>
  <si>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</si>
  <si>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</si>
  <si>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</si>
  <si>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</si>
  <si>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</si>
  <si>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</si>
  <si>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</si>
  <si>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</si>
  <si>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</si>
  <si>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</si>
  <si>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</si>
  <si>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</si>
  <si>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</si>
  <si>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</si>
  <si>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</si>
  <si>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</si>
  <si>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</si>
  <si>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</si>
  <si>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</si>
  <si>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</si>
  <si>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</si>
  <si>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</si>
  <si>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</si>
  <si>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</si>
  <si>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</si>
  <si>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</si>
  <si>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</si>
  <si>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</si>
  <si>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</si>
  <si>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</si>
  <si>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</si>
  <si>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</si>
  <si>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</si>
  <si>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</si>
  <si>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</si>
  <si>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</si>
  <si>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</si>
  <si>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</si>
  <si>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</si>
  <si>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</si>
  <si>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</si>
  <si>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</si>
  <si>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</si>
  <si>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</si>
  <si>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</si>
  <si>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</si>
  <si>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</si>
  <si>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</si>
  <si>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</si>
  <si>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</si>
  <si>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</si>
  <si>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</si>
  <si>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</si>
  <si>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</si>
  <si>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</si>
  <si>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</si>
  <si>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</si>
  <si>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</si>
  <si>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</si>
  <si>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</si>
  <si>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</si>
  <si>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</si>
  <si>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</si>
  <si>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</si>
  <si>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</si>
  <si>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</si>
  <si>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</si>
  <si>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</si>
  <si>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</si>
  <si>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</si>
  <si>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</si>
  <si>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</si>
  <si>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</si>
  <si>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</si>
  <si>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</si>
  <si>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</si>
  <si>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</si>
  <si>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</si>
  <si>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</si>
  <si>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</si>
  <si>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</si>
  <si>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</si>
  <si>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</si>
  <si>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</si>
  <si>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</si>
  <si>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</si>
  <si>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</si>
  <si>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</si>
  <si>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</si>
  <si>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</si>
  <si>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</si>
  <si>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</si>
  <si>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</si>
  <si>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</si>
  <si>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</si>
  <si>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</si>
  <si>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</si>
  <si>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</si>
  <si>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</si>
  <si>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</si>
  <si>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</si>
  <si>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</si>
  <si>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</si>
  <si>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</si>
  <si>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</si>
  <si>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</si>
  <si>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</si>
  <si>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</si>
  <si>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</si>
  <si>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</si>
  <si>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</si>
  <si>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</si>
  <si>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</si>
  <si>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</si>
  <si>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</si>
  <si>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</si>
  <si>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</si>
  <si>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</si>
  <si>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</si>
  <si>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</si>
  <si>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</si>
  <si>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</si>
  <si>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</si>
  <si>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</si>
  <si>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</si>
  <si>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</si>
  <si>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</si>
  <si>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</si>
  <si>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</si>
  <si>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</si>
  <si>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</si>
  <si>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</si>
  <si>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</si>
  <si>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</si>
  <si>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</si>
  <si>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</si>
  <si>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</si>
  <si>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</si>
  <si>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</si>
  <si>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</si>
  <si>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</si>
  <si>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</si>
  <si>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</si>
  <si>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</si>
  <si>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</si>
  <si>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</si>
  <si>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</si>
  <si>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</si>
  <si>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</si>
  <si>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</si>
  <si>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</si>
  <si>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</si>
  <si>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</si>
  <si>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</si>
  <si>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</si>
  <si>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</si>
  <si>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</si>
  <si>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</si>
  <si>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</si>
  <si>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</si>
  <si>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</si>
  <si>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</si>
  <si>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</si>
  <si>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</si>
  <si>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</si>
  <si>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</si>
  <si>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</si>
  <si>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</si>
  <si>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</si>
  <si>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</si>
  <si>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</si>
  <si>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</si>
  <si>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</si>
  <si>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</si>
  <si>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</si>
  <si>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</si>
  <si>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</si>
  <si>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</si>
  <si>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</si>
  <si>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</si>
  <si>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</si>
  <si>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</si>
  <si>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</si>
  <si>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</si>
  <si>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</si>
  <si>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</si>
  <si>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</si>
  <si>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</si>
  <si>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</si>
  <si>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</si>
  <si>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</si>
  <si>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</si>
  <si>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</si>
  <si>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</si>
  <si>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</si>
  <si>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</si>
  <si>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</si>
  <si>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</si>
  <si>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</si>
  <si>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</si>
  <si>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</si>
  <si>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</si>
  <si>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</si>
  <si>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</si>
  <si>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</si>
  <si>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</si>
  <si>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</si>
  <si>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</si>
  <si>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</si>
  <si>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</si>
  <si>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</si>
  <si>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</si>
  <si>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</si>
  <si>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</si>
  <si>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</si>
  <si>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</si>
  <si>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</si>
  <si>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</si>
  <si>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</si>
  <si>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</si>
  <si>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</si>
  <si>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</si>
  <si>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</si>
  <si>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</si>
  <si>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</si>
  <si>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</si>
  <si>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</si>
  <si>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</si>
  <si>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</si>
  <si>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</si>
  <si>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</si>
  <si>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</si>
  <si>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</si>
  <si>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</si>
  <si>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</si>
  <si>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</si>
  <si>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</si>
  <si>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</si>
  <si>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</si>
  <si>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</si>
  <si>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</si>
  <si>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</si>
  <si>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</si>
  <si>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</si>
  <si>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</si>
  <si>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</si>
  <si>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</si>
  <si>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</si>
  <si>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</si>
  <si>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</si>
  <si>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</si>
  <si>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</si>
  <si>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</si>
  <si>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</si>
  <si>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</si>
  <si>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</si>
  <si>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</si>
  <si>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</si>
  <si>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</si>
  <si>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</si>
  <si>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</si>
  <si>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</si>
  <si>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</si>
  <si>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</si>
  <si>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</si>
  <si>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</si>
  <si>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</si>
  <si>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</si>
  <si>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</si>
  <si>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</si>
  <si>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</si>
  <si>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</si>
  <si>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</si>
  <si>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</si>
  <si>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</si>
  <si>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</si>
  <si>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</si>
  <si>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</si>
  <si>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</si>
  <si>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</si>
  <si>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</si>
  <si>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</si>
  <si>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</si>
  <si>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</si>
  <si>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</si>
  <si>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</si>
  <si>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</si>
  <si>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</si>
  <si>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</si>
  <si>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</si>
  <si>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</si>
  <si>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</si>
  <si>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</si>
  <si>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</si>
  <si>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</si>
  <si>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</si>
  <si>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</si>
  <si>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</si>
  <si>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</si>
  <si>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</si>
  <si>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</si>
  <si>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</si>
  <si>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</si>
  <si>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</si>
  <si>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</si>
  <si>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</si>
  <si>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</si>
  <si>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</si>
  <si>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</si>
  <si>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</si>
  <si>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</si>
  <si>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</si>
  <si>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</si>
  <si>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00218017 АУ НОВИ ПАЗАР</t>
  </si>
  <si>
    <t>00230029 ЗАВОД ЗА БИОЦИДЕ И МЕДИЦИНСКУ ЕКОЛОГИЈУ</t>
  </si>
  <si>
    <t>СОЛИДАРНЕ ПОМОЋИ</t>
  </si>
  <si>
    <t>Финансијски план за 2022. годину</t>
  </si>
  <si>
    <t>ФИНАНСИЈСКИ ПЛАН ЗА 2022. ГОДИНУ</t>
  </si>
  <si>
    <t xml:space="preserve">Процењене обавезе здравствених установа за 2022.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</si>
  <si>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2022.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</si>
  <si>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09.09.2022.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</si>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</sst>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#"/>
    <numFmt numFmtId="198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96" fontId="10" fillId="0" borderId="2" xfId="0" applyNumberFormat="1" applyFont="1" applyBorder="1" applyAlignment="1">
      <alignment horizontal="right" wrapText="1"/>
    </xf>
    <xf numFmtId="196" fontId="10" fillId="0" borderId="4" xfId="0" applyNumberFormat="1" applyFont="1" applyBorder="1" applyAlignment="1">
      <alignment horizontal="right" wrapText="1"/>
    </xf>
    <xf numFmtId="196" fontId="8" fillId="0" borderId="2" xfId="0" applyNumberFormat="1" applyFont="1" applyBorder="1" applyAlignment="1" applyProtection="1">
      <alignment horizontal="right" wrapText="1"/>
      <protection locked="0"/>
    </xf>
    <xf numFmtId="196" fontId="8" fillId="0" borderId="2" xfId="0" applyNumberFormat="1" applyFont="1" applyBorder="1" applyAlignment="1">
      <alignment horizontal="right" wrapText="1"/>
    </xf>
    <xf numFmtId="196" fontId="8" fillId="0" borderId="4" xfId="0" applyNumberFormat="1" applyFont="1" applyBorder="1" applyAlignment="1" applyProtection="1">
      <alignment horizontal="right" wrapText="1"/>
      <protection locked="0"/>
    </xf>
    <xf numFmtId="196" fontId="10" fillId="0" borderId="2" xfId="0" applyNumberFormat="1" applyFont="1" applyBorder="1" applyAlignment="1" applyProtection="1">
      <alignment horizontal="right" wrapText="1"/>
      <protection locked="0"/>
    </xf>
    <xf numFmtId="196" fontId="10" fillId="0" borderId="4" xfId="0" applyNumberFormat="1" applyFont="1" applyBorder="1" applyAlignment="1" applyProtection="1">
      <alignment horizontal="right" wrapText="1"/>
      <protection locked="0"/>
    </xf>
    <xf numFmtId="196" fontId="10" fillId="0" borderId="5" xfId="0" applyNumberFormat="1" applyFont="1" applyBorder="1" applyAlignment="1">
      <alignment horizontal="right" wrapText="1"/>
    </xf>
    <xf numFmtId="196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96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96" fontId="18" fillId="0" borderId="2" xfId="0" applyNumberFormat="1" applyFont="1" applyBorder="1" applyAlignment="1" applyProtection="1">
      <alignment horizontal="right" wrapText="1"/>
      <protection locked="0"/>
    </xf>
    <xf numFmtId="196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96" fontId="8" fillId="0" borderId="7" xfId="0" applyNumberFormat="1" applyFont="1" applyBorder="1" applyAlignment="1" applyProtection="1">
      <alignment horizontal="right" wrapText="1"/>
      <protection locked="0"/>
    </xf>
    <xf numFmtId="196" fontId="8" fillId="0" borderId="7" xfId="0" applyNumberFormat="1" applyFont="1" applyBorder="1" applyAlignment="1">
      <alignment horizontal="right" wrapText="1"/>
    </xf>
    <xf numFmtId="196" fontId="8" fillId="0" borderId="8" xfId="0" applyNumberFormat="1" applyFont="1" applyBorder="1" applyAlignment="1" applyProtection="1">
      <alignment horizontal="right" wrapText="1"/>
      <protection locked="0"/>
    </xf>
    <xf numFmtId="196" fontId="10" fillId="0" borderId="7" xfId="0" applyNumberFormat="1" applyFont="1" applyBorder="1" applyAlignment="1">
      <alignment horizontal="right" wrapText="1"/>
    </xf>
    <xf numFmtId="196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96" fontId="10" fillId="0" borderId="2" xfId="0" applyNumberFormat="1" applyFont="1" applyBorder="1" applyAlignment="1" applyProtection="1">
      <alignment horizontal="right" wrapText="1"/>
    </xf>
    <xf numFmtId="196" fontId="10" fillId="0" borderId="4" xfId="0" applyNumberFormat="1" applyFont="1" applyBorder="1" applyAlignment="1" applyProtection="1">
      <alignment horizontal="right" wrapText="1"/>
    </xf>
    <xf numFmtId="196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96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98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452967</xdr:colOff>
          <xdr:row>3</xdr:row>
          <xdr:rowOff>157692</xdr:rowOff>
        </xdr:from>
        <xdr:to>
          <xdr:col>9</xdr:col>
          <xdr:colOff>875242</xdr:colOff>
          <xdr:row>5</xdr:row>
          <xdr:rowOff>94192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showOutlineSymbols="0" defaultGridColor="0" colorId="8" zoomScale="110" zoomScaleNormal="110" workbookViewId="0">
      <selection activeCell="C14" sqref="C14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897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 t="s">
        <v>901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902</v>
      </c>
      <c r="D10" s="28"/>
      <c r="E10" s="28"/>
    </row>
    <row r="11" spans="1:6" ht="15.75" customHeight="1">
      <c r="B11" s="28"/>
      <c r="C11" s="86" t="s">
        <v>903</v>
      </c>
      <c r="D11" s="28"/>
      <c r="E11" s="28"/>
    </row>
    <row r="12" spans="1:6" ht="16.5" customHeight="1">
      <c r="C12" s="87" t="s">
        <v>904</v>
      </c>
    </row>
    <row r="13" spans="1:6" ht="16.5" customHeight="1">
      <c r="C13" s="87" t="s">
        <v>905</v>
      </c>
    </row>
    <row r="14" spans="1:6" ht="21" customHeight="1">
      <c r="C14" s="87" t="s">
        <v>906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48</v>
      </c>
      <c r="B29" s="27" t="str">
        <f>LEFT(A29,2)</f>
        <v>06</v>
      </c>
      <c r="D29" s="27" t="s">
        <v>352</v>
      </c>
      <c r="E29" s="27" t="str">
        <f>LEFT(D29,8)</f>
        <v>00206006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432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126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127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350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351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352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353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354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355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 t="s">
        <v>356</v>
      </c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 t="s">
        <v>238</v>
      </c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 t="s">
        <v>357</v>
      </c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 t="s">
        <v>239</v>
      </c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 t="s">
        <v>358</v>
      </c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 t="s">
        <v>359</v>
      </c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 t="s">
        <v>360</v>
      </c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 t="s">
        <v>361</v>
      </c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 t="s">
        <v>362</v>
      </c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 t="s">
        <v>363</v>
      </c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 t="s">
        <v>364</v>
      </c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 t="s">
        <v>365</v>
      </c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 t="s">
        <v>434</v>
      </c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 t="s">
        <v>240</v>
      </c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 t="s">
        <v>584</v>
      </c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 t="s">
        <v>241</v>
      </c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 t="s">
        <v>242</v>
      </c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 t="s">
        <v>243</v>
      </c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 t="s">
        <v>688</v>
      </c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894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895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9" r:id="rId4" name="CommandButton1">
          <controlPr locked="0" defaultSize="0" autoLine="0" r:id="rId5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4" name="CommandButton1"/>
      </mc:Fallback>
    </mc:AlternateContent>
    <mc:AlternateContent xmlns:mc="http://schemas.openxmlformats.org/markup-compatibility/2006">
      <mc:Choice Requires="x14">
        <control shapeId="3178" r:id="rId6" name="Label8">
          <controlPr defaultSize="0" autoLine="0" r:id="rId7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6" name="Label8"/>
      </mc:Fallback>
    </mc:AlternateContent>
    <mc:AlternateContent xmlns:mc="http://schemas.openxmlformats.org/markup-compatibility/2006">
      <mc:Choice Requires="x14">
        <control shapeId="3177" r:id="rId8" name="Label7">
          <controlPr defaultSize="0" autoLine="0" r:id="rId9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8" name="Label7"/>
      </mc:Fallback>
    </mc:AlternateContent>
    <mc:AlternateContent xmlns:mc="http://schemas.openxmlformats.org/markup-compatibility/2006">
      <mc:Choice Requires="x14">
        <control shapeId="3176" r:id="rId10" name="Label6">
          <controlPr defaultSize="0" autoLine="0" r:id="rId11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10" name="Label6"/>
      </mc:Fallback>
    </mc:AlternateContent>
    <mc:AlternateContent xmlns:mc="http://schemas.openxmlformats.org/markup-compatibility/2006">
      <mc:Choice Requires="x14">
        <control shapeId="3175" r:id="rId12" name="Label5">
          <controlPr defaultSize="0" autoLine="0" r:id="rId1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12" name="Label5"/>
      </mc:Fallback>
    </mc:AlternateContent>
    <mc:AlternateContent xmlns:mc="http://schemas.openxmlformats.org/markup-compatibility/2006">
      <mc:Choice Requires="x14">
        <control shapeId="3174" r:id="rId14" name="Label4">
          <controlPr defaultSize="0" autoLine="0" autoPict="0" r:id="rId15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4" name="Label4"/>
      </mc:Fallback>
    </mc:AlternateContent>
    <mc:AlternateContent xmlns:mc="http://schemas.openxmlformats.org/markup-compatibility/2006">
      <mc:Choice Requires="x14">
        <control shapeId="3173" r:id="rId16" name="Label3">
          <controlPr defaultSize="0" autoLine="0" r:id="rId17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6" name="Label3"/>
      </mc:Fallback>
    </mc:AlternateContent>
    <mc:AlternateContent xmlns:mc="http://schemas.openxmlformats.org/markup-compatibility/2006">
      <mc:Choice Requires="x14">
        <control shapeId="3172" r:id="rId18" name="ComboBox2">
          <controlPr locked="0" defaultSize="0" autoLine="0" linkedCell="D29" listFillRange="D30:D57" r:id="rId19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8" name="ComboBox2"/>
      </mc:Fallback>
    </mc:AlternateContent>
    <mc:AlternateContent xmlns:mc="http://schemas.openxmlformats.org/markup-compatibility/2006">
      <mc:Choice Requires="x14">
        <control shapeId="3171" r:id="rId20" name="ComboBox1">
          <controlPr locked="0" defaultSize="0" autoLine="0" linkedCell="A29" listFillRange="A30:A58" r:id="rId21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20" name="ComboBox1"/>
      </mc:Fallback>
    </mc:AlternateContent>
    <mc:AlternateContent xmlns:mc="http://schemas.openxmlformats.org/markup-compatibility/2006">
      <mc:Choice Requires="x14">
        <control shapeId="3170" r:id="rId22" name="Label2">
          <controlPr defaultSize="0" autoLine="0" r:id="rId2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22" name="Label2"/>
      </mc:Fallback>
    </mc:AlternateContent>
    <mc:AlternateContent xmlns:mc="http://schemas.openxmlformats.org/markup-compatibility/2006">
      <mc:Choice Requires="x14">
        <control shapeId="3169" r:id="rId24" name="Label1">
          <controlPr defaultSize="0" autoLine="0" r:id="rId25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24" name="Label1"/>
      </mc:Fallback>
    </mc:AlternateContent>
    <mc:AlternateContent xmlns:mc="http://schemas.openxmlformats.org/markup-compatibility/2006">
      <mc:Choice Requires="x14">
        <control shapeId="3161" r:id="rId26" name="CommandButton8">
          <controlPr locked="0" defaultSize="0" autoLine="0" r:id="rId27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26" name="CommandButton8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0" name="Command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217" zoomScale="90" zoomScaleNormal="90" zoomScaleSheetLayoutView="100" workbookViewId="0">
      <selection activeCell="H308" sqref="H308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6" t="s">
        <v>875</v>
      </c>
      <c r="E5" s="147"/>
    </row>
    <row r="6" spans="1:10" ht="22.5" customHeight="1">
      <c r="A6" s="90" t="str">
        <f>MaticniBroj</f>
        <v>08062463</v>
      </c>
      <c r="B6" s="91" t="str">
        <f>bip</f>
        <v>100647845</v>
      </c>
      <c r="C6" s="130" t="str">
        <f>NazivKorisnika</f>
        <v>Дом Здравља Жабаљ</v>
      </c>
      <c r="D6" s="144" t="str">
        <f>biop</f>
        <v>Жабаљ</v>
      </c>
      <c r="E6" s="145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8" t="s">
        <v>898</v>
      </c>
      <c r="D9" s="148"/>
      <c r="E9" s="148"/>
      <c r="F9" s="148"/>
      <c r="G9" s="148"/>
      <c r="H9" s="148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49" t="s">
        <v>488</v>
      </c>
      <c r="B18" s="151" t="s">
        <v>489</v>
      </c>
      <c r="C18" s="151" t="s">
        <v>490</v>
      </c>
      <c r="D18" s="151" t="s">
        <v>846</v>
      </c>
      <c r="E18" s="151"/>
      <c r="F18" s="151"/>
      <c r="G18" s="151"/>
      <c r="H18" s="151"/>
      <c r="I18" s="151"/>
      <c r="J18" s="154"/>
    </row>
    <row r="19" spans="1:10">
      <c r="A19" s="150"/>
      <c r="B19" s="152"/>
      <c r="C19" s="153"/>
      <c r="D19" s="156" t="s">
        <v>867</v>
      </c>
      <c r="E19" s="152" t="s">
        <v>849</v>
      </c>
      <c r="F19" s="152"/>
      <c r="G19" s="152"/>
      <c r="H19" s="152"/>
      <c r="I19" s="152" t="s">
        <v>848</v>
      </c>
      <c r="J19" s="155" t="s">
        <v>63</v>
      </c>
    </row>
    <row r="20" spans="1:10" ht="25.5">
      <c r="A20" s="150"/>
      <c r="B20" s="152"/>
      <c r="C20" s="153"/>
      <c r="D20" s="156"/>
      <c r="E20" s="100" t="s">
        <v>420</v>
      </c>
      <c r="F20" s="100" t="s">
        <v>421</v>
      </c>
      <c r="G20" s="100" t="s">
        <v>847</v>
      </c>
      <c r="H20" s="100" t="s">
        <v>62</v>
      </c>
      <c r="I20" s="152"/>
      <c r="J20" s="155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307273</v>
      </c>
      <c r="E22" s="71">
        <f t="shared" ref="E22:J22" si="0">E23+E147</f>
        <v>4700</v>
      </c>
      <c r="F22" s="71">
        <f t="shared" si="0"/>
        <v>12000</v>
      </c>
      <c r="G22" s="71">
        <f t="shared" si="0"/>
        <v>13000</v>
      </c>
      <c r="H22" s="71">
        <f t="shared" si="0"/>
        <v>265810</v>
      </c>
      <c r="I22" s="71">
        <f t="shared" si="0"/>
        <v>0</v>
      </c>
      <c r="J22" s="72">
        <f t="shared" si="0"/>
        <v>11763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307243</v>
      </c>
      <c r="E23" s="71">
        <f t="shared" ref="E23:J23" si="2">E24+E76+E90+E102+E131+E136+E140</f>
        <v>4700</v>
      </c>
      <c r="F23" s="71">
        <f t="shared" si="2"/>
        <v>12000</v>
      </c>
      <c r="G23" s="71">
        <f t="shared" si="2"/>
        <v>13000</v>
      </c>
      <c r="H23" s="71">
        <f t="shared" si="2"/>
        <v>265810</v>
      </c>
      <c r="I23" s="71">
        <f t="shared" si="2"/>
        <v>0</v>
      </c>
      <c r="J23" s="72">
        <f t="shared" si="2"/>
        <v>11733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9" t="s">
        <v>488</v>
      </c>
      <c r="B27" s="160" t="s">
        <v>489</v>
      </c>
      <c r="C27" s="161" t="s">
        <v>490</v>
      </c>
      <c r="D27" s="152" t="s">
        <v>846</v>
      </c>
      <c r="E27" s="152"/>
      <c r="F27" s="152"/>
      <c r="G27" s="152"/>
      <c r="H27" s="152"/>
      <c r="I27" s="152"/>
      <c r="J27" s="155"/>
    </row>
    <row r="28" spans="1:10">
      <c r="A28" s="159"/>
      <c r="B28" s="160"/>
      <c r="C28" s="161"/>
      <c r="D28" s="156" t="s">
        <v>867</v>
      </c>
      <c r="E28" s="152" t="s">
        <v>849</v>
      </c>
      <c r="F28" s="152"/>
      <c r="G28" s="152"/>
      <c r="H28" s="152"/>
      <c r="I28" s="152" t="s">
        <v>848</v>
      </c>
      <c r="J28" s="155" t="s">
        <v>63</v>
      </c>
    </row>
    <row r="29" spans="1:10" ht="25.5">
      <c r="A29" s="159"/>
      <c r="B29" s="160"/>
      <c r="C29" s="161"/>
      <c r="D29" s="156"/>
      <c r="E29" s="100" t="s">
        <v>420</v>
      </c>
      <c r="F29" s="100" t="s">
        <v>421</v>
      </c>
      <c r="G29" s="100" t="s">
        <v>847</v>
      </c>
      <c r="H29" s="100" t="s">
        <v>62</v>
      </c>
      <c r="I29" s="152"/>
      <c r="J29" s="155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9" t="s">
        <v>488</v>
      </c>
      <c r="B59" s="160" t="s">
        <v>489</v>
      </c>
      <c r="C59" s="161" t="s">
        <v>490</v>
      </c>
      <c r="D59" s="152" t="s">
        <v>846</v>
      </c>
      <c r="E59" s="152"/>
      <c r="F59" s="152"/>
      <c r="G59" s="152"/>
      <c r="H59" s="152"/>
      <c r="I59" s="152"/>
      <c r="J59" s="155"/>
    </row>
    <row r="60" spans="1:10">
      <c r="A60" s="159"/>
      <c r="B60" s="160"/>
      <c r="C60" s="161"/>
      <c r="D60" s="156" t="s">
        <v>867</v>
      </c>
      <c r="E60" s="152" t="s">
        <v>849</v>
      </c>
      <c r="F60" s="152"/>
      <c r="G60" s="152"/>
      <c r="H60" s="152"/>
      <c r="I60" s="152" t="s">
        <v>848</v>
      </c>
      <c r="J60" s="155" t="s">
        <v>63</v>
      </c>
    </row>
    <row r="61" spans="1:10" ht="25.5">
      <c r="A61" s="159"/>
      <c r="B61" s="160"/>
      <c r="C61" s="161"/>
      <c r="D61" s="156"/>
      <c r="E61" s="100" t="s">
        <v>420</v>
      </c>
      <c r="F61" s="100" t="s">
        <v>421</v>
      </c>
      <c r="G61" s="100" t="s">
        <v>847</v>
      </c>
      <c r="H61" s="100" t="s">
        <v>62</v>
      </c>
      <c r="I61" s="152"/>
      <c r="J61" s="155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9" t="s">
        <v>488</v>
      </c>
      <c r="B86" s="160" t="s">
        <v>489</v>
      </c>
      <c r="C86" s="161" t="s">
        <v>490</v>
      </c>
      <c r="D86" s="152" t="s">
        <v>846</v>
      </c>
      <c r="E86" s="152"/>
      <c r="F86" s="152"/>
      <c r="G86" s="152"/>
      <c r="H86" s="152"/>
      <c r="I86" s="152"/>
      <c r="J86" s="155"/>
    </row>
    <row r="87" spans="1:10">
      <c r="A87" s="159"/>
      <c r="B87" s="160"/>
      <c r="C87" s="161"/>
      <c r="D87" s="156" t="s">
        <v>867</v>
      </c>
      <c r="E87" s="152" t="s">
        <v>849</v>
      </c>
      <c r="F87" s="152"/>
      <c r="G87" s="152"/>
      <c r="H87" s="152"/>
      <c r="I87" s="152" t="s">
        <v>848</v>
      </c>
      <c r="J87" s="155" t="s">
        <v>63</v>
      </c>
    </row>
    <row r="88" spans="1:10" ht="25.5">
      <c r="A88" s="159"/>
      <c r="B88" s="160"/>
      <c r="C88" s="161"/>
      <c r="D88" s="156"/>
      <c r="E88" s="100" t="s">
        <v>420</v>
      </c>
      <c r="F88" s="100" t="s">
        <v>421</v>
      </c>
      <c r="G88" s="100" t="s">
        <v>847</v>
      </c>
      <c r="H88" s="100" t="s">
        <v>62</v>
      </c>
      <c r="I88" s="152"/>
      <c r="J88" s="155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13000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13000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13000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13000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13000</v>
      </c>
      <c r="E100" s="18"/>
      <c r="F100" s="18"/>
      <c r="G100" s="18">
        <v>13000</v>
      </c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12033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300</v>
      </c>
      <c r="I102" s="16">
        <f t="shared" si="21"/>
        <v>0</v>
      </c>
      <c r="J102" s="17">
        <f t="shared" si="21"/>
        <v>11733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300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300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300</v>
      </c>
      <c r="E107" s="34"/>
      <c r="F107" s="34"/>
      <c r="G107" s="34"/>
      <c r="H107" s="34">
        <v>300</v>
      </c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10531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10531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0</v>
      </c>
      <c r="E111" s="18"/>
      <c r="F111" s="18"/>
      <c r="G111" s="18"/>
      <c r="H111" s="18"/>
      <c r="I111" s="18"/>
      <c r="J111" s="20"/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10531</v>
      </c>
      <c r="E113" s="18"/>
      <c r="F113" s="18"/>
      <c r="G113" s="18"/>
      <c r="H113" s="18"/>
      <c r="I113" s="18"/>
      <c r="J113" s="20">
        <v>10531</v>
      </c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9" t="s">
        <v>488</v>
      </c>
      <c r="B116" s="160" t="s">
        <v>489</v>
      </c>
      <c r="C116" s="161" t="s">
        <v>490</v>
      </c>
      <c r="D116" s="152" t="s">
        <v>846</v>
      </c>
      <c r="E116" s="152"/>
      <c r="F116" s="152"/>
      <c r="G116" s="152"/>
      <c r="H116" s="152"/>
      <c r="I116" s="152"/>
      <c r="J116" s="155"/>
    </row>
    <row r="117" spans="1:10">
      <c r="A117" s="159"/>
      <c r="B117" s="160"/>
      <c r="C117" s="161"/>
      <c r="D117" s="156" t="s">
        <v>867</v>
      </c>
      <c r="E117" s="152" t="s">
        <v>849</v>
      </c>
      <c r="F117" s="152"/>
      <c r="G117" s="152"/>
      <c r="H117" s="152"/>
      <c r="I117" s="152" t="s">
        <v>848</v>
      </c>
      <c r="J117" s="155" t="s">
        <v>63</v>
      </c>
    </row>
    <row r="118" spans="1:10" ht="25.5">
      <c r="A118" s="159"/>
      <c r="B118" s="160"/>
      <c r="C118" s="161"/>
      <c r="D118" s="156"/>
      <c r="E118" s="100" t="s">
        <v>420</v>
      </c>
      <c r="F118" s="100" t="s">
        <v>421</v>
      </c>
      <c r="G118" s="100" t="s">
        <v>847</v>
      </c>
      <c r="H118" s="100" t="s">
        <v>62</v>
      </c>
      <c r="I118" s="152"/>
      <c r="J118" s="155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1202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1202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1202</v>
      </c>
      <c r="E130" s="18"/>
      <c r="F130" s="18"/>
      <c r="G130" s="18"/>
      <c r="H130" s="18"/>
      <c r="I130" s="18"/>
      <c r="J130" s="20">
        <v>1202</v>
      </c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265510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265510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265510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265510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0</v>
      </c>
      <c r="E138" s="18"/>
      <c r="F138" s="18"/>
      <c r="G138" s="18"/>
      <c r="H138" s="18"/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265510</v>
      </c>
      <c r="E139" s="18"/>
      <c r="F139" s="18"/>
      <c r="G139" s="18"/>
      <c r="H139" s="18">
        <v>265510</v>
      </c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16700</v>
      </c>
      <c r="E140" s="16">
        <f t="shared" ref="E140:J140" si="33">E141</f>
        <v>4700</v>
      </c>
      <c r="F140" s="16">
        <f t="shared" si="33"/>
        <v>12000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16700</v>
      </c>
      <c r="E141" s="16">
        <f t="shared" ref="E141:J141" si="34">E146</f>
        <v>4700</v>
      </c>
      <c r="F141" s="16">
        <f t="shared" si="34"/>
        <v>12000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9" t="s">
        <v>488</v>
      </c>
      <c r="B142" s="160" t="s">
        <v>489</v>
      </c>
      <c r="C142" s="161" t="s">
        <v>490</v>
      </c>
      <c r="D142" s="152" t="s">
        <v>846</v>
      </c>
      <c r="E142" s="152"/>
      <c r="F142" s="152"/>
      <c r="G142" s="152"/>
      <c r="H142" s="152"/>
      <c r="I142" s="152"/>
      <c r="J142" s="155"/>
    </row>
    <row r="143" spans="1:10">
      <c r="A143" s="159"/>
      <c r="B143" s="160"/>
      <c r="C143" s="161"/>
      <c r="D143" s="156" t="s">
        <v>867</v>
      </c>
      <c r="E143" s="152" t="s">
        <v>849</v>
      </c>
      <c r="F143" s="152"/>
      <c r="G143" s="152"/>
      <c r="H143" s="152"/>
      <c r="I143" s="152" t="s">
        <v>848</v>
      </c>
      <c r="J143" s="155" t="s">
        <v>63</v>
      </c>
    </row>
    <row r="144" spans="1:10" ht="25.5">
      <c r="A144" s="159"/>
      <c r="B144" s="160"/>
      <c r="C144" s="161"/>
      <c r="D144" s="156"/>
      <c r="E144" s="100" t="s">
        <v>420</v>
      </c>
      <c r="F144" s="100" t="s">
        <v>421</v>
      </c>
      <c r="G144" s="100" t="s">
        <v>847</v>
      </c>
      <c r="H144" s="100" t="s">
        <v>62</v>
      </c>
      <c r="I144" s="152"/>
      <c r="J144" s="155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16700</v>
      </c>
      <c r="E146" s="18">
        <v>4700</v>
      </c>
      <c r="F146" s="18">
        <v>12000</v>
      </c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30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30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30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30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30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30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30</v>
      </c>
      <c r="E152" s="18"/>
      <c r="F152" s="18"/>
      <c r="G152" s="18"/>
      <c r="H152" s="18"/>
      <c r="I152" s="18"/>
      <c r="J152" s="20">
        <v>30</v>
      </c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9" t="s">
        <v>488</v>
      </c>
      <c r="B169" s="160" t="s">
        <v>489</v>
      </c>
      <c r="C169" s="161" t="s">
        <v>490</v>
      </c>
      <c r="D169" s="152" t="s">
        <v>846</v>
      </c>
      <c r="E169" s="152"/>
      <c r="F169" s="152"/>
      <c r="G169" s="152"/>
      <c r="H169" s="152"/>
      <c r="I169" s="152"/>
      <c r="J169" s="155"/>
    </row>
    <row r="170" spans="1:11">
      <c r="A170" s="159"/>
      <c r="B170" s="160"/>
      <c r="C170" s="161"/>
      <c r="D170" s="156" t="s">
        <v>867</v>
      </c>
      <c r="E170" s="152" t="s">
        <v>849</v>
      </c>
      <c r="F170" s="152"/>
      <c r="G170" s="152"/>
      <c r="H170" s="152"/>
      <c r="I170" s="152" t="s">
        <v>848</v>
      </c>
      <c r="J170" s="155" t="s">
        <v>63</v>
      </c>
    </row>
    <row r="171" spans="1:11" ht="25.5">
      <c r="A171" s="159"/>
      <c r="B171" s="160"/>
      <c r="C171" s="161"/>
      <c r="D171" s="156"/>
      <c r="E171" s="100" t="s">
        <v>420</v>
      </c>
      <c r="F171" s="100" t="s">
        <v>421</v>
      </c>
      <c r="G171" s="100" t="s">
        <v>847</v>
      </c>
      <c r="H171" s="100" t="s">
        <v>62</v>
      </c>
      <c r="I171" s="152"/>
      <c r="J171" s="155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9" t="s">
        <v>488</v>
      </c>
      <c r="B195" s="160" t="s">
        <v>489</v>
      </c>
      <c r="C195" s="161" t="s">
        <v>490</v>
      </c>
      <c r="D195" s="152" t="s">
        <v>846</v>
      </c>
      <c r="E195" s="152"/>
      <c r="F195" s="152"/>
      <c r="G195" s="152"/>
      <c r="H195" s="152"/>
      <c r="I195" s="152"/>
      <c r="J195" s="155"/>
    </row>
    <row r="196" spans="1:10">
      <c r="A196" s="159"/>
      <c r="B196" s="160"/>
      <c r="C196" s="161"/>
      <c r="D196" s="156" t="s">
        <v>867</v>
      </c>
      <c r="E196" s="152" t="s">
        <v>849</v>
      </c>
      <c r="F196" s="152"/>
      <c r="G196" s="152"/>
      <c r="H196" s="152"/>
      <c r="I196" s="152" t="s">
        <v>848</v>
      </c>
      <c r="J196" s="155" t="s">
        <v>63</v>
      </c>
    </row>
    <row r="197" spans="1:10" ht="25.5">
      <c r="A197" s="159"/>
      <c r="B197" s="160"/>
      <c r="C197" s="161"/>
      <c r="D197" s="156"/>
      <c r="E197" s="100" t="s">
        <v>420</v>
      </c>
      <c r="F197" s="100" t="s">
        <v>421</v>
      </c>
      <c r="G197" s="100" t="s">
        <v>847</v>
      </c>
      <c r="H197" s="100" t="s">
        <v>62</v>
      </c>
      <c r="I197" s="152"/>
      <c r="J197" s="155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9" t="s">
        <v>488</v>
      </c>
      <c r="B217" s="160" t="s">
        <v>489</v>
      </c>
      <c r="C217" s="161" t="s">
        <v>490</v>
      </c>
      <c r="D217" s="152" t="s">
        <v>846</v>
      </c>
      <c r="E217" s="152"/>
      <c r="F217" s="152"/>
      <c r="G217" s="152"/>
      <c r="H217" s="152"/>
      <c r="I217" s="152"/>
      <c r="J217" s="155"/>
    </row>
    <row r="218" spans="1:10">
      <c r="A218" s="159"/>
      <c r="B218" s="160"/>
      <c r="C218" s="161"/>
      <c r="D218" s="156" t="s">
        <v>867</v>
      </c>
      <c r="E218" s="152" t="s">
        <v>849</v>
      </c>
      <c r="F218" s="152"/>
      <c r="G218" s="152"/>
      <c r="H218" s="152"/>
      <c r="I218" s="152" t="s">
        <v>848</v>
      </c>
      <c r="J218" s="155" t="s">
        <v>63</v>
      </c>
    </row>
    <row r="219" spans="1:10" ht="25.5">
      <c r="A219" s="159"/>
      <c r="B219" s="160"/>
      <c r="C219" s="161"/>
      <c r="D219" s="156"/>
      <c r="E219" s="100" t="s">
        <v>420</v>
      </c>
      <c r="F219" s="100" t="s">
        <v>421</v>
      </c>
      <c r="G219" s="100" t="s">
        <v>847</v>
      </c>
      <c r="H219" s="100" t="s">
        <v>62</v>
      </c>
      <c r="I219" s="152"/>
      <c r="J219" s="155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307273</v>
      </c>
      <c r="E224" s="23">
        <f t="shared" ref="E224:J224" si="59">E22+E176</f>
        <v>4700</v>
      </c>
      <c r="F224" s="23">
        <f t="shared" si="59"/>
        <v>12000</v>
      </c>
      <c r="G224" s="23">
        <f t="shared" si="59"/>
        <v>13000</v>
      </c>
      <c r="H224" s="23">
        <f t="shared" si="59"/>
        <v>265810</v>
      </c>
      <c r="I224" s="23">
        <f t="shared" si="59"/>
        <v>0</v>
      </c>
      <c r="J224" s="24">
        <f t="shared" si="59"/>
        <v>11763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5" t="s">
        <v>488</v>
      </c>
      <c r="B229" s="162" t="s">
        <v>489</v>
      </c>
      <c r="C229" s="162" t="s">
        <v>490</v>
      </c>
      <c r="D229" s="162" t="s">
        <v>866</v>
      </c>
      <c r="E229" s="163"/>
      <c r="F229" s="163"/>
      <c r="G229" s="163"/>
      <c r="H229" s="163"/>
      <c r="I229" s="163"/>
      <c r="J229" s="164"/>
    </row>
    <row r="230" spans="1:10">
      <c r="A230" s="166"/>
      <c r="B230" s="158"/>
      <c r="C230" s="167"/>
      <c r="D230" s="157" t="s">
        <v>868</v>
      </c>
      <c r="E230" s="157" t="s">
        <v>390</v>
      </c>
      <c r="F230" s="158"/>
      <c r="G230" s="158"/>
      <c r="H230" s="158"/>
      <c r="I230" s="157" t="s">
        <v>848</v>
      </c>
      <c r="J230" s="168" t="s">
        <v>63</v>
      </c>
    </row>
    <row r="231" spans="1:10" ht="25.5">
      <c r="A231" s="166"/>
      <c r="B231" s="158"/>
      <c r="C231" s="167"/>
      <c r="D231" s="158"/>
      <c r="E231" s="92" t="s">
        <v>347</v>
      </c>
      <c r="F231" s="92" t="s">
        <v>421</v>
      </c>
      <c r="G231" s="92" t="s">
        <v>847</v>
      </c>
      <c r="H231" s="92" t="s">
        <v>62</v>
      </c>
      <c r="I231" s="158"/>
      <c r="J231" s="169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307273</v>
      </c>
      <c r="E233" s="16">
        <f t="shared" ref="E233:J233" si="61">E234+E430</f>
        <v>4700</v>
      </c>
      <c r="F233" s="16">
        <f t="shared" si="61"/>
        <v>12000</v>
      </c>
      <c r="G233" s="16">
        <f t="shared" si="61"/>
        <v>13000</v>
      </c>
      <c r="H233" s="16">
        <f t="shared" si="61"/>
        <v>265810</v>
      </c>
      <c r="I233" s="16">
        <f t="shared" si="61"/>
        <v>0</v>
      </c>
      <c r="J233" s="17">
        <f t="shared" si="61"/>
        <v>11763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286828</v>
      </c>
      <c r="E234" s="16">
        <f t="shared" ref="E234:J234" si="62">E235+E261+E310+E329+E357+E370+E390+E409</f>
        <v>300</v>
      </c>
      <c r="F234" s="16">
        <f t="shared" si="62"/>
        <v>0</v>
      </c>
      <c r="G234" s="16">
        <f t="shared" si="62"/>
        <v>10000</v>
      </c>
      <c r="H234" s="16">
        <f t="shared" si="62"/>
        <v>265810</v>
      </c>
      <c r="I234" s="16">
        <f t="shared" si="62"/>
        <v>0</v>
      </c>
      <c r="J234" s="17">
        <f t="shared" si="62"/>
        <v>10718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241742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4104</v>
      </c>
      <c r="H235" s="16">
        <f t="shared" si="63"/>
        <v>234917</v>
      </c>
      <c r="I235" s="16">
        <f t="shared" si="63"/>
        <v>0</v>
      </c>
      <c r="J235" s="17">
        <f t="shared" si="63"/>
        <v>2721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193491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3494</v>
      </c>
      <c r="H236" s="16">
        <f t="shared" si="64"/>
        <v>187735</v>
      </c>
      <c r="I236" s="16">
        <f t="shared" si="64"/>
        <v>0</v>
      </c>
      <c r="J236" s="17">
        <f t="shared" si="64"/>
        <v>2262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193491</v>
      </c>
      <c r="E237" s="18"/>
      <c r="F237" s="18"/>
      <c r="G237" s="18">
        <v>3494</v>
      </c>
      <c r="H237" s="18">
        <v>187735</v>
      </c>
      <c r="I237" s="18"/>
      <c r="J237" s="20">
        <v>2262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32523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564</v>
      </c>
      <c r="H238" s="16">
        <f t="shared" si="65"/>
        <v>31719</v>
      </c>
      <c r="I238" s="16">
        <f t="shared" si="65"/>
        <v>0</v>
      </c>
      <c r="J238" s="17">
        <f t="shared" si="65"/>
        <v>240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22473</v>
      </c>
      <c r="E239" s="18"/>
      <c r="F239" s="18"/>
      <c r="G239" s="18">
        <v>384</v>
      </c>
      <c r="H239" s="18">
        <v>21923</v>
      </c>
      <c r="I239" s="18"/>
      <c r="J239" s="20">
        <v>166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10050</v>
      </c>
      <c r="E240" s="18"/>
      <c r="F240" s="18"/>
      <c r="G240" s="18">
        <v>180</v>
      </c>
      <c r="H240" s="18">
        <v>9796</v>
      </c>
      <c r="I240" s="18"/>
      <c r="J240" s="20">
        <v>74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4264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4148</v>
      </c>
      <c r="I244" s="16">
        <f t="shared" si="67"/>
        <v>0</v>
      </c>
      <c r="J244" s="17">
        <f t="shared" si="67"/>
        <v>116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1636</v>
      </c>
      <c r="E247" s="18"/>
      <c r="F247" s="18"/>
      <c r="G247" s="18"/>
      <c r="H247" s="18">
        <v>1520</v>
      </c>
      <c r="I247" s="18"/>
      <c r="J247" s="20">
        <v>116</v>
      </c>
    </row>
    <row r="248" spans="1:10" ht="12.75" customHeight="1">
      <c r="A248" s="170" t="s">
        <v>488</v>
      </c>
      <c r="B248" s="171" t="s">
        <v>489</v>
      </c>
      <c r="C248" s="172" t="s">
        <v>490</v>
      </c>
      <c r="D248" s="157" t="s">
        <v>866</v>
      </c>
      <c r="E248" s="158"/>
      <c r="F248" s="158"/>
      <c r="G248" s="158"/>
      <c r="H248" s="158"/>
      <c r="I248" s="158"/>
      <c r="J248" s="169"/>
    </row>
    <row r="249" spans="1:10" ht="12.75" customHeight="1">
      <c r="A249" s="170"/>
      <c r="B249" s="171"/>
      <c r="C249" s="172"/>
      <c r="D249" s="157" t="s">
        <v>868</v>
      </c>
      <c r="E249" s="157" t="s">
        <v>390</v>
      </c>
      <c r="F249" s="158"/>
      <c r="G249" s="158"/>
      <c r="H249" s="158"/>
      <c r="I249" s="157" t="s">
        <v>848</v>
      </c>
      <c r="J249" s="168" t="s">
        <v>63</v>
      </c>
    </row>
    <row r="250" spans="1:10" ht="25.5">
      <c r="A250" s="170"/>
      <c r="B250" s="171"/>
      <c r="C250" s="172"/>
      <c r="D250" s="158"/>
      <c r="E250" s="92" t="s">
        <v>347</v>
      </c>
      <c r="F250" s="92" t="s">
        <v>421</v>
      </c>
      <c r="G250" s="92" t="s">
        <v>847</v>
      </c>
      <c r="H250" s="92" t="s">
        <v>62</v>
      </c>
      <c r="I250" s="158"/>
      <c r="J250" s="169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2628</v>
      </c>
      <c r="E252" s="18"/>
      <c r="F252" s="18"/>
      <c r="G252" s="18"/>
      <c r="H252" s="18">
        <v>2628</v>
      </c>
      <c r="I252" s="18"/>
      <c r="J252" s="20"/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8083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46</v>
      </c>
      <c r="H253" s="16">
        <f t="shared" si="68"/>
        <v>7934</v>
      </c>
      <c r="I253" s="16">
        <f t="shared" si="68"/>
        <v>0</v>
      </c>
      <c r="J253" s="17">
        <f t="shared" si="68"/>
        <v>103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8083</v>
      </c>
      <c r="E254" s="18"/>
      <c r="F254" s="18"/>
      <c r="G254" s="18">
        <v>46</v>
      </c>
      <c r="H254" s="18">
        <v>7934</v>
      </c>
      <c r="I254" s="18"/>
      <c r="J254" s="20">
        <v>103</v>
      </c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3381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3381</v>
      </c>
      <c r="I255" s="43">
        <f t="shared" si="69"/>
        <v>0</v>
      </c>
      <c r="J255" s="44">
        <f t="shared" si="69"/>
        <v>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3381</v>
      </c>
      <c r="E256" s="18"/>
      <c r="F256" s="18"/>
      <c r="G256" s="18"/>
      <c r="H256" s="18">
        <v>3381</v>
      </c>
      <c r="I256" s="18"/>
      <c r="J256" s="20"/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43595</v>
      </c>
      <c r="E261" s="16">
        <f t="shared" ref="E261:J261" si="72">E262+E270+E276+E289+E297+E300</f>
        <v>300</v>
      </c>
      <c r="F261" s="16">
        <f t="shared" si="72"/>
        <v>0</v>
      </c>
      <c r="G261" s="16">
        <f t="shared" si="72"/>
        <v>5896</v>
      </c>
      <c r="H261" s="16">
        <f t="shared" si="72"/>
        <v>29972</v>
      </c>
      <c r="I261" s="16">
        <f t="shared" si="72"/>
        <v>0</v>
      </c>
      <c r="J261" s="17">
        <f t="shared" si="72"/>
        <v>7427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11560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10302</v>
      </c>
      <c r="I262" s="16">
        <f t="shared" si="73"/>
        <v>0</v>
      </c>
      <c r="J262" s="17">
        <f t="shared" si="73"/>
        <v>1258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421</v>
      </c>
      <c r="E263" s="18"/>
      <c r="F263" s="18"/>
      <c r="G263" s="18"/>
      <c r="H263" s="18">
        <v>268</v>
      </c>
      <c r="I263" s="18"/>
      <c r="J263" s="20">
        <v>153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6686</v>
      </c>
      <c r="E264" s="18"/>
      <c r="F264" s="18"/>
      <c r="G264" s="18"/>
      <c r="H264" s="18">
        <v>6026</v>
      </c>
      <c r="I264" s="18"/>
      <c r="J264" s="20">
        <v>660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1834</v>
      </c>
      <c r="E265" s="18"/>
      <c r="F265" s="18"/>
      <c r="G265" s="18"/>
      <c r="H265" s="18">
        <v>1652</v>
      </c>
      <c r="I265" s="18"/>
      <c r="J265" s="20">
        <v>182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1693</v>
      </c>
      <c r="E266" s="18"/>
      <c r="F266" s="18"/>
      <c r="G266" s="18"/>
      <c r="H266" s="18">
        <v>1530</v>
      </c>
      <c r="I266" s="18"/>
      <c r="J266" s="20">
        <v>163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926</v>
      </c>
      <c r="E267" s="18"/>
      <c r="F267" s="18"/>
      <c r="G267" s="18"/>
      <c r="H267" s="18">
        <v>826</v>
      </c>
      <c r="I267" s="18"/>
      <c r="J267" s="20">
        <v>100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115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75</v>
      </c>
      <c r="I270" s="16">
        <f t="shared" si="74"/>
        <v>0</v>
      </c>
      <c r="J270" s="17">
        <f t="shared" si="74"/>
        <v>40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0</v>
      </c>
      <c r="E271" s="18"/>
      <c r="F271" s="18"/>
      <c r="G271" s="18"/>
      <c r="H271" s="18"/>
      <c r="I271" s="18"/>
      <c r="J271" s="20"/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115</v>
      </c>
      <c r="E273" s="18"/>
      <c r="F273" s="18"/>
      <c r="G273" s="18"/>
      <c r="H273" s="18">
        <v>75</v>
      </c>
      <c r="I273" s="18"/>
      <c r="J273" s="20">
        <v>40</v>
      </c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2889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600</v>
      </c>
      <c r="H276" s="16">
        <f t="shared" si="75"/>
        <v>1684</v>
      </c>
      <c r="I276" s="16">
        <f t="shared" si="75"/>
        <v>0</v>
      </c>
      <c r="J276" s="17">
        <f t="shared" si="75"/>
        <v>605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0</v>
      </c>
      <c r="E277" s="18"/>
      <c r="F277" s="18"/>
      <c r="G277" s="18"/>
      <c r="H277" s="18"/>
      <c r="I277" s="18"/>
      <c r="J277" s="20"/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1550</v>
      </c>
      <c r="E278" s="18"/>
      <c r="F278" s="18"/>
      <c r="G278" s="18"/>
      <c r="H278" s="18">
        <v>1350</v>
      </c>
      <c r="I278" s="18"/>
      <c r="J278" s="20">
        <v>200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460</v>
      </c>
      <c r="E279" s="18"/>
      <c r="F279" s="18"/>
      <c r="G279" s="18"/>
      <c r="H279" s="18">
        <v>312</v>
      </c>
      <c r="I279" s="18"/>
      <c r="J279" s="20">
        <v>148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7</v>
      </c>
      <c r="E280" s="18"/>
      <c r="F280" s="18"/>
      <c r="G280" s="18"/>
      <c r="H280" s="18"/>
      <c r="I280" s="18"/>
      <c r="J280" s="20">
        <v>7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755</v>
      </c>
      <c r="E281" s="18"/>
      <c r="F281" s="18"/>
      <c r="G281" s="18">
        <v>600</v>
      </c>
      <c r="H281" s="18"/>
      <c r="I281" s="18"/>
      <c r="J281" s="20">
        <v>155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52</v>
      </c>
      <c r="E282" s="18"/>
      <c r="F282" s="18"/>
      <c r="G282" s="18"/>
      <c r="H282" s="18">
        <v>22</v>
      </c>
      <c r="I282" s="18"/>
      <c r="J282" s="20">
        <v>30</v>
      </c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5</v>
      </c>
      <c r="E283" s="18"/>
      <c r="F283" s="18"/>
      <c r="G283" s="18"/>
      <c r="H283" s="18"/>
      <c r="I283" s="18"/>
      <c r="J283" s="20">
        <v>5</v>
      </c>
    </row>
    <row r="284" spans="1:10" ht="12.75" customHeight="1">
      <c r="A284" s="170" t="s">
        <v>488</v>
      </c>
      <c r="B284" s="171" t="s">
        <v>489</v>
      </c>
      <c r="C284" s="172" t="s">
        <v>490</v>
      </c>
      <c r="D284" s="157" t="s">
        <v>866</v>
      </c>
      <c r="E284" s="158"/>
      <c r="F284" s="158"/>
      <c r="G284" s="158"/>
      <c r="H284" s="158"/>
      <c r="I284" s="158"/>
      <c r="J284" s="169"/>
    </row>
    <row r="285" spans="1:10" ht="12.75" customHeight="1">
      <c r="A285" s="170"/>
      <c r="B285" s="171"/>
      <c r="C285" s="172"/>
      <c r="D285" s="157" t="s">
        <v>868</v>
      </c>
      <c r="E285" s="157" t="s">
        <v>390</v>
      </c>
      <c r="F285" s="158"/>
      <c r="G285" s="158"/>
      <c r="H285" s="158"/>
      <c r="I285" s="157" t="s">
        <v>848</v>
      </c>
      <c r="J285" s="168" t="s">
        <v>63</v>
      </c>
    </row>
    <row r="286" spans="1:10" ht="25.5">
      <c r="A286" s="170"/>
      <c r="B286" s="171"/>
      <c r="C286" s="172"/>
      <c r="D286" s="158"/>
      <c r="E286" s="92" t="s">
        <v>347</v>
      </c>
      <c r="F286" s="92" t="s">
        <v>421</v>
      </c>
      <c r="G286" s="92" t="s">
        <v>847</v>
      </c>
      <c r="H286" s="92" t="s">
        <v>62</v>
      </c>
      <c r="I286" s="158"/>
      <c r="J286" s="169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60</v>
      </c>
      <c r="E288" s="18"/>
      <c r="F288" s="18"/>
      <c r="G288" s="18"/>
      <c r="H288" s="18"/>
      <c r="I288" s="18"/>
      <c r="J288" s="20">
        <v>60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2849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80</v>
      </c>
      <c r="I289" s="16">
        <f t="shared" si="76"/>
        <v>0</v>
      </c>
      <c r="J289" s="17">
        <f t="shared" si="76"/>
        <v>2769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250</v>
      </c>
      <c r="E292" s="18"/>
      <c r="F292" s="18"/>
      <c r="G292" s="18"/>
      <c r="H292" s="18">
        <v>80</v>
      </c>
      <c r="I292" s="18"/>
      <c r="J292" s="20">
        <v>170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2599</v>
      </c>
      <c r="E296" s="18"/>
      <c r="F296" s="18"/>
      <c r="G296" s="18"/>
      <c r="H296" s="18"/>
      <c r="I296" s="18"/>
      <c r="J296" s="20">
        <v>2599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2797</v>
      </c>
      <c r="E297" s="16">
        <f t="shared" ref="E297:J297" si="77">E298+E299</f>
        <v>300</v>
      </c>
      <c r="F297" s="16">
        <f t="shared" si="77"/>
        <v>0</v>
      </c>
      <c r="G297" s="16">
        <f t="shared" si="77"/>
        <v>0</v>
      </c>
      <c r="H297" s="16">
        <f t="shared" si="77"/>
        <v>1982</v>
      </c>
      <c r="I297" s="16">
        <f t="shared" si="77"/>
        <v>0</v>
      </c>
      <c r="J297" s="17">
        <f t="shared" si="77"/>
        <v>515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707</v>
      </c>
      <c r="E298" s="18"/>
      <c r="F298" s="18"/>
      <c r="G298" s="18"/>
      <c r="H298" s="18">
        <v>559</v>
      </c>
      <c r="I298" s="18"/>
      <c r="J298" s="20">
        <v>148</v>
      </c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2090</v>
      </c>
      <c r="E299" s="18">
        <v>300</v>
      </c>
      <c r="F299" s="18"/>
      <c r="G299" s="18"/>
      <c r="H299" s="18">
        <v>1423</v>
      </c>
      <c r="I299" s="18"/>
      <c r="J299" s="20">
        <v>367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23385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5296</v>
      </c>
      <c r="H300" s="16">
        <f t="shared" si="78"/>
        <v>15849</v>
      </c>
      <c r="I300" s="16">
        <f t="shared" si="78"/>
        <v>0</v>
      </c>
      <c r="J300" s="17">
        <f t="shared" si="78"/>
        <v>2240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1167</v>
      </c>
      <c r="E301" s="18"/>
      <c r="F301" s="18"/>
      <c r="G301" s="18"/>
      <c r="H301" s="18">
        <v>1167</v>
      </c>
      <c r="I301" s="18"/>
      <c r="J301" s="20"/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0</v>
      </c>
      <c r="E303" s="18"/>
      <c r="F303" s="18"/>
      <c r="G303" s="18"/>
      <c r="H303" s="18"/>
      <c r="I303" s="18"/>
      <c r="J303" s="20"/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5421</v>
      </c>
      <c r="E304" s="34"/>
      <c r="F304" s="34"/>
      <c r="G304" s="34"/>
      <c r="H304" s="34">
        <v>5421</v>
      </c>
      <c r="I304" s="34"/>
      <c r="J304" s="35"/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16232</v>
      </c>
      <c r="E307" s="18"/>
      <c r="F307" s="18"/>
      <c r="G307" s="18">
        <v>5296</v>
      </c>
      <c r="H307" s="18">
        <v>8696</v>
      </c>
      <c r="I307" s="18"/>
      <c r="J307" s="20">
        <v>2240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500</v>
      </c>
      <c r="E308" s="18"/>
      <c r="F308" s="18"/>
      <c r="G308" s="18"/>
      <c r="H308" s="18">
        <v>500</v>
      </c>
      <c r="I308" s="18"/>
      <c r="J308" s="20"/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65</v>
      </c>
      <c r="E309" s="18"/>
      <c r="F309" s="18"/>
      <c r="G309" s="18"/>
      <c r="H309" s="18">
        <v>65</v>
      </c>
      <c r="I309" s="18"/>
      <c r="J309" s="20"/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380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380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380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380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60</v>
      </c>
      <c r="E312" s="18"/>
      <c r="F312" s="18"/>
      <c r="G312" s="18"/>
      <c r="H312" s="18"/>
      <c r="I312" s="18"/>
      <c r="J312" s="20">
        <v>60</v>
      </c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320</v>
      </c>
      <c r="E313" s="18"/>
      <c r="F313" s="18"/>
      <c r="G313" s="18"/>
      <c r="H313" s="18"/>
      <c r="I313" s="18"/>
      <c r="J313" s="20">
        <v>320</v>
      </c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70" t="s">
        <v>488</v>
      </c>
      <c r="B315" s="171" t="s">
        <v>489</v>
      </c>
      <c r="C315" s="172" t="s">
        <v>490</v>
      </c>
      <c r="D315" s="157" t="s">
        <v>866</v>
      </c>
      <c r="E315" s="158"/>
      <c r="F315" s="158"/>
      <c r="G315" s="158"/>
      <c r="H315" s="158"/>
      <c r="I315" s="158"/>
      <c r="J315" s="169"/>
    </row>
    <row r="316" spans="1:10" ht="12.75" customHeight="1">
      <c r="A316" s="170"/>
      <c r="B316" s="171"/>
      <c r="C316" s="172"/>
      <c r="D316" s="157" t="s">
        <v>868</v>
      </c>
      <c r="E316" s="157" t="s">
        <v>390</v>
      </c>
      <c r="F316" s="158"/>
      <c r="G316" s="158"/>
      <c r="H316" s="158"/>
      <c r="I316" s="157" t="s">
        <v>848</v>
      </c>
      <c r="J316" s="168" t="s">
        <v>63</v>
      </c>
    </row>
    <row r="317" spans="1:10" ht="25.5">
      <c r="A317" s="170"/>
      <c r="B317" s="171"/>
      <c r="C317" s="172"/>
      <c r="D317" s="158"/>
      <c r="E317" s="92" t="s">
        <v>347</v>
      </c>
      <c r="F317" s="92" t="s">
        <v>421</v>
      </c>
      <c r="G317" s="92" t="s">
        <v>847</v>
      </c>
      <c r="H317" s="92" t="s">
        <v>62</v>
      </c>
      <c r="I317" s="158"/>
      <c r="J317" s="169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20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20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20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20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20</v>
      </c>
      <c r="E333" s="18"/>
      <c r="F333" s="18"/>
      <c r="G333" s="18"/>
      <c r="H333" s="18"/>
      <c r="I333" s="18"/>
      <c r="J333" s="20">
        <v>20</v>
      </c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70" t="s">
        <v>488</v>
      </c>
      <c r="B345" s="171" t="s">
        <v>489</v>
      </c>
      <c r="C345" s="172" t="s">
        <v>490</v>
      </c>
      <c r="D345" s="157" t="s">
        <v>866</v>
      </c>
      <c r="E345" s="158"/>
      <c r="F345" s="158"/>
      <c r="G345" s="158"/>
      <c r="H345" s="158"/>
      <c r="I345" s="158"/>
      <c r="J345" s="169"/>
    </row>
    <row r="346" spans="1:10" ht="12.75" customHeight="1">
      <c r="A346" s="170"/>
      <c r="B346" s="171"/>
      <c r="C346" s="172"/>
      <c r="D346" s="157" t="s">
        <v>868</v>
      </c>
      <c r="E346" s="157" t="s">
        <v>390</v>
      </c>
      <c r="F346" s="158"/>
      <c r="G346" s="158"/>
      <c r="H346" s="158"/>
      <c r="I346" s="157" t="s">
        <v>848</v>
      </c>
      <c r="J346" s="168" t="s">
        <v>63</v>
      </c>
    </row>
    <row r="347" spans="1:10" ht="25.5">
      <c r="A347" s="170"/>
      <c r="B347" s="171"/>
      <c r="C347" s="172"/>
      <c r="D347" s="158"/>
      <c r="E347" s="92" t="s">
        <v>347</v>
      </c>
      <c r="F347" s="92" t="s">
        <v>421</v>
      </c>
      <c r="G347" s="92" t="s">
        <v>847</v>
      </c>
      <c r="H347" s="92" t="s">
        <v>62</v>
      </c>
      <c r="I347" s="158"/>
      <c r="J347" s="169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600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600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70" t="s">
        <v>488</v>
      </c>
      <c r="B371" s="171" t="s">
        <v>489</v>
      </c>
      <c r="C371" s="172" t="s">
        <v>490</v>
      </c>
      <c r="D371" s="157" t="s">
        <v>866</v>
      </c>
      <c r="E371" s="158"/>
      <c r="F371" s="158"/>
      <c r="G371" s="158"/>
      <c r="H371" s="158"/>
      <c r="I371" s="158"/>
      <c r="J371" s="169"/>
    </row>
    <row r="372" spans="1:10" ht="12.75" customHeight="1">
      <c r="A372" s="170"/>
      <c r="B372" s="171"/>
      <c r="C372" s="172"/>
      <c r="D372" s="157" t="s">
        <v>868</v>
      </c>
      <c r="E372" s="157" t="s">
        <v>390</v>
      </c>
      <c r="F372" s="158"/>
      <c r="G372" s="158"/>
      <c r="H372" s="158"/>
      <c r="I372" s="157" t="s">
        <v>848</v>
      </c>
      <c r="J372" s="168" t="s">
        <v>63</v>
      </c>
    </row>
    <row r="373" spans="1:10" ht="25.5">
      <c r="A373" s="170"/>
      <c r="B373" s="171"/>
      <c r="C373" s="172"/>
      <c r="D373" s="158"/>
      <c r="E373" s="92" t="s">
        <v>347</v>
      </c>
      <c r="F373" s="92" t="s">
        <v>421</v>
      </c>
      <c r="G373" s="92" t="s">
        <v>847</v>
      </c>
      <c r="H373" s="92" t="s">
        <v>62</v>
      </c>
      <c r="I373" s="158"/>
      <c r="J373" s="169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600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600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600</v>
      </c>
      <c r="E388" s="18"/>
      <c r="F388" s="18"/>
      <c r="G388" s="18"/>
      <c r="H388" s="18">
        <v>600</v>
      </c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70" t="s">
        <v>488</v>
      </c>
      <c r="B396" s="171" t="s">
        <v>489</v>
      </c>
      <c r="C396" s="172" t="s">
        <v>490</v>
      </c>
      <c r="D396" s="157" t="s">
        <v>866</v>
      </c>
      <c r="E396" s="158"/>
      <c r="F396" s="158"/>
      <c r="G396" s="158"/>
      <c r="H396" s="158"/>
      <c r="I396" s="158"/>
      <c r="J396" s="169"/>
    </row>
    <row r="397" spans="1:10" ht="12.75" customHeight="1">
      <c r="A397" s="170"/>
      <c r="B397" s="171"/>
      <c r="C397" s="172"/>
      <c r="D397" s="157" t="s">
        <v>868</v>
      </c>
      <c r="E397" s="157" t="s">
        <v>390</v>
      </c>
      <c r="F397" s="158"/>
      <c r="G397" s="158"/>
      <c r="H397" s="158"/>
      <c r="I397" s="157" t="s">
        <v>848</v>
      </c>
      <c r="J397" s="168" t="s">
        <v>63</v>
      </c>
    </row>
    <row r="398" spans="1:10" ht="25.5">
      <c r="A398" s="170"/>
      <c r="B398" s="171"/>
      <c r="C398" s="172"/>
      <c r="D398" s="158"/>
      <c r="E398" s="92" t="s">
        <v>347</v>
      </c>
      <c r="F398" s="92" t="s">
        <v>421</v>
      </c>
      <c r="G398" s="92" t="s">
        <v>847</v>
      </c>
      <c r="H398" s="92" t="s">
        <v>62</v>
      </c>
      <c r="I398" s="158"/>
      <c r="J398" s="169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491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321</v>
      </c>
      <c r="I409" s="16">
        <f t="shared" si="106"/>
        <v>0</v>
      </c>
      <c r="J409" s="17">
        <f t="shared" si="106"/>
        <v>170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331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321</v>
      </c>
      <c r="I413" s="16">
        <f t="shared" si="108"/>
        <v>0</v>
      </c>
      <c r="J413" s="17">
        <f t="shared" si="108"/>
        <v>10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320</v>
      </c>
      <c r="E414" s="18"/>
      <c r="F414" s="18"/>
      <c r="G414" s="18"/>
      <c r="H414" s="18">
        <v>320</v>
      </c>
      <c r="I414" s="18"/>
      <c r="J414" s="20"/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1</v>
      </c>
      <c r="E415" s="18"/>
      <c r="F415" s="18"/>
      <c r="G415" s="18"/>
      <c r="H415" s="18">
        <v>1</v>
      </c>
      <c r="I415" s="18"/>
      <c r="J415" s="20"/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10</v>
      </c>
      <c r="E416" s="18"/>
      <c r="F416" s="18"/>
      <c r="G416" s="18"/>
      <c r="H416" s="18"/>
      <c r="I416" s="18"/>
      <c r="J416" s="20">
        <v>10</v>
      </c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160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160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160</v>
      </c>
      <c r="E418" s="18"/>
      <c r="F418" s="18"/>
      <c r="G418" s="18"/>
      <c r="H418" s="18"/>
      <c r="I418" s="18"/>
      <c r="J418" s="20">
        <v>160</v>
      </c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70" t="s">
        <v>488</v>
      </c>
      <c r="B424" s="171" t="s">
        <v>489</v>
      </c>
      <c r="C424" s="172" t="s">
        <v>490</v>
      </c>
      <c r="D424" s="157" t="s">
        <v>866</v>
      </c>
      <c r="E424" s="158"/>
      <c r="F424" s="158"/>
      <c r="G424" s="158"/>
      <c r="H424" s="158"/>
      <c r="I424" s="158"/>
      <c r="J424" s="169"/>
    </row>
    <row r="425" spans="1:10" ht="12.75" customHeight="1">
      <c r="A425" s="170"/>
      <c r="B425" s="171"/>
      <c r="C425" s="172"/>
      <c r="D425" s="157" t="s">
        <v>868</v>
      </c>
      <c r="E425" s="157" t="s">
        <v>390</v>
      </c>
      <c r="F425" s="158"/>
      <c r="G425" s="158"/>
      <c r="H425" s="158"/>
      <c r="I425" s="157" t="s">
        <v>848</v>
      </c>
      <c r="J425" s="168" t="s">
        <v>63</v>
      </c>
    </row>
    <row r="426" spans="1:10" ht="25.5">
      <c r="A426" s="170"/>
      <c r="B426" s="171"/>
      <c r="C426" s="172"/>
      <c r="D426" s="158"/>
      <c r="E426" s="92" t="s">
        <v>347</v>
      </c>
      <c r="F426" s="92" t="s">
        <v>421</v>
      </c>
      <c r="G426" s="92" t="s">
        <v>847</v>
      </c>
      <c r="H426" s="92" t="s">
        <v>62</v>
      </c>
      <c r="I426" s="158"/>
      <c r="J426" s="169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20445</v>
      </c>
      <c r="E430" s="16">
        <f t="shared" ref="E430:J430" si="113">E431+E453+E466+E469+E477</f>
        <v>4400</v>
      </c>
      <c r="F430" s="16">
        <f t="shared" si="113"/>
        <v>12000</v>
      </c>
      <c r="G430" s="16">
        <f t="shared" si="113"/>
        <v>3000</v>
      </c>
      <c r="H430" s="16">
        <f t="shared" si="113"/>
        <v>0</v>
      </c>
      <c r="I430" s="16">
        <f t="shared" si="113"/>
        <v>0</v>
      </c>
      <c r="J430" s="17">
        <f t="shared" si="113"/>
        <v>1045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20445</v>
      </c>
      <c r="E431" s="16">
        <f t="shared" ref="E431:J431" si="114">E432+E437+E447+E449+E451</f>
        <v>4400</v>
      </c>
      <c r="F431" s="16">
        <f t="shared" si="114"/>
        <v>12000</v>
      </c>
      <c r="G431" s="16">
        <f t="shared" si="114"/>
        <v>3000</v>
      </c>
      <c r="H431" s="16">
        <f t="shared" si="114"/>
        <v>0</v>
      </c>
      <c r="I431" s="16">
        <f t="shared" si="114"/>
        <v>0</v>
      </c>
      <c r="J431" s="17">
        <f t="shared" si="114"/>
        <v>1045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5555</v>
      </c>
      <c r="E432" s="16">
        <f t="shared" ref="E432:J432" si="115">SUM(E433:E436)</f>
        <v>0</v>
      </c>
      <c r="F432" s="16">
        <f t="shared" si="115"/>
        <v>3000</v>
      </c>
      <c r="G432" s="16">
        <f t="shared" si="115"/>
        <v>2500</v>
      </c>
      <c r="H432" s="16">
        <f t="shared" si="115"/>
        <v>0</v>
      </c>
      <c r="I432" s="16">
        <f t="shared" si="115"/>
        <v>0</v>
      </c>
      <c r="J432" s="17">
        <f t="shared" si="115"/>
        <v>55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5555</v>
      </c>
      <c r="E435" s="18"/>
      <c r="F435" s="18">
        <v>3000</v>
      </c>
      <c r="G435" s="18">
        <v>2500</v>
      </c>
      <c r="H435" s="18"/>
      <c r="I435" s="18"/>
      <c r="J435" s="20">
        <v>55</v>
      </c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14890</v>
      </c>
      <c r="E437" s="16">
        <f t="shared" ref="E437:J437" si="116">SUM(E438:E446)</f>
        <v>4400</v>
      </c>
      <c r="F437" s="16">
        <f t="shared" si="116"/>
        <v>9000</v>
      </c>
      <c r="G437" s="16">
        <f t="shared" si="116"/>
        <v>500</v>
      </c>
      <c r="H437" s="16">
        <f t="shared" si="116"/>
        <v>0</v>
      </c>
      <c r="I437" s="16">
        <f t="shared" si="116"/>
        <v>0</v>
      </c>
      <c r="J437" s="17">
        <f t="shared" si="116"/>
        <v>990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5000</v>
      </c>
      <c r="E438" s="18"/>
      <c r="F438" s="18">
        <v>4500</v>
      </c>
      <c r="G438" s="18">
        <v>500</v>
      </c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990</v>
      </c>
      <c r="E439" s="18"/>
      <c r="F439" s="18"/>
      <c r="G439" s="18"/>
      <c r="H439" s="18"/>
      <c r="I439" s="18"/>
      <c r="J439" s="20">
        <v>990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8900</v>
      </c>
      <c r="E442" s="18">
        <v>4400</v>
      </c>
      <c r="F442" s="18">
        <v>4500</v>
      </c>
      <c r="G442" s="18"/>
      <c r="H442" s="18"/>
      <c r="I442" s="18"/>
      <c r="J442" s="20"/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70" t="s">
        <v>488</v>
      </c>
      <c r="B458" s="171" t="s">
        <v>489</v>
      </c>
      <c r="C458" s="172" t="s">
        <v>490</v>
      </c>
      <c r="D458" s="157" t="s">
        <v>866</v>
      </c>
      <c r="E458" s="158"/>
      <c r="F458" s="158"/>
      <c r="G458" s="158"/>
      <c r="H458" s="158"/>
      <c r="I458" s="158"/>
      <c r="J458" s="169"/>
    </row>
    <row r="459" spans="1:10" ht="12.75" customHeight="1">
      <c r="A459" s="170"/>
      <c r="B459" s="171"/>
      <c r="C459" s="172"/>
      <c r="D459" s="157" t="s">
        <v>868</v>
      </c>
      <c r="E459" s="157" t="s">
        <v>390</v>
      </c>
      <c r="F459" s="158"/>
      <c r="G459" s="158"/>
      <c r="H459" s="158"/>
      <c r="I459" s="157" t="s">
        <v>848</v>
      </c>
      <c r="J459" s="168" t="s">
        <v>63</v>
      </c>
    </row>
    <row r="460" spans="1:10" ht="25.5">
      <c r="A460" s="170"/>
      <c r="B460" s="171"/>
      <c r="C460" s="172"/>
      <c r="D460" s="158"/>
      <c r="E460" s="92" t="s">
        <v>347</v>
      </c>
      <c r="F460" s="92" t="s">
        <v>421</v>
      </c>
      <c r="G460" s="92" t="s">
        <v>847</v>
      </c>
      <c r="H460" s="92" t="s">
        <v>62</v>
      </c>
      <c r="I460" s="158"/>
      <c r="J460" s="169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70" t="s">
        <v>488</v>
      </c>
      <c r="B486" s="171" t="s">
        <v>489</v>
      </c>
      <c r="C486" s="172" t="s">
        <v>490</v>
      </c>
      <c r="D486" s="157" t="s">
        <v>866</v>
      </c>
      <c r="E486" s="158"/>
      <c r="F486" s="158"/>
      <c r="G486" s="158"/>
      <c r="H486" s="158"/>
      <c r="I486" s="158"/>
      <c r="J486" s="169"/>
    </row>
    <row r="487" spans="1:10" ht="12.75" customHeight="1">
      <c r="A487" s="170"/>
      <c r="B487" s="171"/>
      <c r="C487" s="172"/>
      <c r="D487" s="157" t="s">
        <v>868</v>
      </c>
      <c r="E487" s="157" t="s">
        <v>390</v>
      </c>
      <c r="F487" s="158"/>
      <c r="G487" s="158"/>
      <c r="H487" s="158"/>
      <c r="I487" s="157" t="s">
        <v>848</v>
      </c>
      <c r="J487" s="168" t="s">
        <v>63</v>
      </c>
    </row>
    <row r="488" spans="1:10" ht="25.5">
      <c r="A488" s="170"/>
      <c r="B488" s="171"/>
      <c r="C488" s="172"/>
      <c r="D488" s="158"/>
      <c r="E488" s="92" t="s">
        <v>347</v>
      </c>
      <c r="F488" s="92" t="s">
        <v>421</v>
      </c>
      <c r="G488" s="92" t="s">
        <v>847</v>
      </c>
      <c r="H488" s="92" t="s">
        <v>62</v>
      </c>
      <c r="I488" s="158"/>
      <c r="J488" s="169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70" t="s">
        <v>488</v>
      </c>
      <c r="B513" s="171" t="s">
        <v>489</v>
      </c>
      <c r="C513" s="172" t="s">
        <v>490</v>
      </c>
      <c r="D513" s="157" t="s">
        <v>866</v>
      </c>
      <c r="E513" s="158"/>
      <c r="F513" s="158"/>
      <c r="G513" s="158"/>
      <c r="H513" s="158"/>
      <c r="I513" s="158"/>
      <c r="J513" s="169"/>
    </row>
    <row r="514" spans="1:10" ht="12.75" customHeight="1">
      <c r="A514" s="170"/>
      <c r="B514" s="171"/>
      <c r="C514" s="172"/>
      <c r="D514" s="157" t="s">
        <v>868</v>
      </c>
      <c r="E514" s="157" t="s">
        <v>390</v>
      </c>
      <c r="F514" s="158"/>
      <c r="G514" s="158"/>
      <c r="H514" s="158"/>
      <c r="I514" s="157" t="s">
        <v>848</v>
      </c>
      <c r="J514" s="168" t="s">
        <v>63</v>
      </c>
    </row>
    <row r="515" spans="1:10" ht="25.5">
      <c r="A515" s="170"/>
      <c r="B515" s="171"/>
      <c r="C515" s="172"/>
      <c r="D515" s="158"/>
      <c r="E515" s="92" t="s">
        <v>347</v>
      </c>
      <c r="F515" s="92" t="s">
        <v>421</v>
      </c>
      <c r="G515" s="92" t="s">
        <v>847</v>
      </c>
      <c r="H515" s="92" t="s">
        <v>62</v>
      </c>
      <c r="I515" s="158"/>
      <c r="J515" s="169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307273</v>
      </c>
      <c r="E536" s="23">
        <f t="shared" ref="E536:J536" si="142">E233+E480</f>
        <v>4700</v>
      </c>
      <c r="F536" s="23">
        <f t="shared" si="142"/>
        <v>12000</v>
      </c>
      <c r="G536" s="23">
        <f t="shared" si="142"/>
        <v>13000</v>
      </c>
      <c r="H536" s="23">
        <f t="shared" si="142"/>
        <v>265810</v>
      </c>
      <c r="I536" s="23">
        <f t="shared" si="142"/>
        <v>0</v>
      </c>
      <c r="J536" s="24">
        <f t="shared" si="142"/>
        <v>11763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4"/>
      <c r="E538" s="174"/>
      <c r="H538" s="173"/>
      <c r="I538" s="17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CCC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C169:C171"/>
    <mergeCell ref="E143:H143"/>
    <mergeCell ref="D86:J86"/>
    <mergeCell ref="D87:D88"/>
    <mergeCell ref="I87:I88"/>
    <mergeCell ref="J87:J88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19:D20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topLeftCell="A19" zoomScaleNormal="100" zoomScaleSheetLayoutView="100" workbookViewId="0">
      <selection activeCell="H27" sqref="H27"/>
    </sheetView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06 НОВИ САД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00206006 ДЗ ЖАБАЉ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>
        <v>1</v>
      </c>
      <c r="C16" s="118">
        <v>498320</v>
      </c>
      <c r="D16" s="119"/>
      <c r="E16" s="118"/>
      <c r="F16" s="119"/>
      <c r="G16" s="118"/>
      <c r="H16" s="138">
        <f>+B16+D16+F16</f>
        <v>1</v>
      </c>
      <c r="I16" s="139">
        <f>+C16+E16+G16</f>
        <v>498320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>
        <v>13</v>
      </c>
      <c r="C27" s="118">
        <v>2089176.34</v>
      </c>
      <c r="D27" s="119"/>
      <c r="E27" s="118"/>
      <c r="F27" s="119">
        <v>1</v>
      </c>
      <c r="G27" s="118">
        <v>103634.06</v>
      </c>
      <c r="H27" s="138">
        <f t="shared" ref="H27:I29" si="0">+B27+D27+F27</f>
        <v>14</v>
      </c>
      <c r="I27" s="139">
        <f t="shared" si="0"/>
        <v>2192810.4</v>
      </c>
    </row>
    <row r="28" spans="1:9" ht="27.75" customHeight="1">
      <c r="A28" s="120" t="s">
        <v>878</v>
      </c>
      <c r="B28" s="119">
        <v>6</v>
      </c>
      <c r="C28" s="118">
        <v>3520428</v>
      </c>
      <c r="D28" s="119"/>
      <c r="E28" s="118"/>
      <c r="F28" s="119"/>
      <c r="G28" s="118"/>
      <c r="H28" s="138">
        <f t="shared" si="0"/>
        <v>6</v>
      </c>
      <c r="I28" s="139">
        <f t="shared" si="0"/>
        <v>3520428</v>
      </c>
    </row>
    <row r="29" spans="1:9" ht="27.75" customHeight="1">
      <c r="A29" s="120" t="s">
        <v>896</v>
      </c>
      <c r="B29" s="119">
        <v>4</v>
      </c>
      <c r="C29" s="118">
        <v>1927538.4</v>
      </c>
      <c r="D29" s="119"/>
      <c r="E29" s="118"/>
      <c r="F29" s="119"/>
      <c r="G29" s="118"/>
      <c r="H29" s="138">
        <f t="shared" si="0"/>
        <v>4</v>
      </c>
      <c r="I29" s="139">
        <f t="shared" si="0"/>
        <v>1927538.4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CCC" sheet="1"/>
  <mergeCells count="29">
    <mergeCell ref="C13:C14"/>
    <mergeCell ref="D13:D14"/>
    <mergeCell ref="E13:E14"/>
    <mergeCell ref="F13:F14"/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FP2022</vt:lpstr>
      <vt:lpstr>Obaveze2022</vt:lpstr>
      <vt:lpstr>biop</vt:lpstr>
      <vt:lpstr>bip</vt:lpstr>
      <vt:lpstr>BrojPodracuna</vt:lpstr>
      <vt:lpstr>Datum</vt:lpstr>
      <vt:lpstr>Obaveze2022!Filijala</vt:lpstr>
      <vt:lpstr>Filijala</vt:lpstr>
      <vt:lpstr>MaticniBroj</vt:lpstr>
      <vt:lpstr>NazivKorisnika</vt:lpstr>
      <vt:lpstr>'FP2022'!Print_Area</vt:lpstr>
      <vt:lpstr>Obaveze2022!Print_Area</vt:lpstr>
      <vt:lpstr>SifraFilijale</vt:lpstr>
      <vt:lpstr>SifraZU</vt:lpstr>
      <vt:lpstr>Obaveze2022!ZU</vt:lpstr>
      <vt:lpstr>ZU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2023-01-09T09:04:08Z</cp:lastPrinted>
  <dcterms:created xsi:type="dcterms:W3CDTF">2002-07-23T06:43:57Z</dcterms:created>
  <dcterms:modified xsi:type="dcterms:W3CDTF">2023-03-22T11:18:11Z</dcterms:modified>
</cp:coreProperties>
</file>